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ulio\Desktop\taglia e sospendi\"/>
    </mc:Choice>
  </mc:AlternateContent>
  <xr:revisionPtr revIDLastSave="0" documentId="8_{B17DA0EF-B1A4-490A-892B-2A79F28DBA10}" xr6:coauthVersionLast="47" xr6:coauthVersionMax="47" xr10:uidLastSave="{00000000-0000-0000-0000-000000000000}"/>
  <bookViews>
    <workbookView xWindow="15" yWindow="600" windowWidth="28785" windowHeight="15600" activeTab="1" xr2:uid="{00000000-000D-0000-FFFF-FFFF00000000}"/>
  </bookViews>
  <sheets>
    <sheet name="Calcolo prestiti" sheetId="1" r:id="rId1"/>
    <sheet name="Preventivatore commissioni" sheetId="2" r:id="rId2"/>
  </sheets>
  <definedNames>
    <definedName name="_xlnm.Print_Area" localSheetId="0">'Calcolo prestiti'!$A$1:$I$20</definedName>
    <definedName name="Beg_Bal">'Calcolo prestiti'!$C$21:$C$380</definedName>
    <definedName name="Data">'Calcolo prestiti'!$A$21:$I$380</definedName>
    <definedName name="End_Bal">'Calcolo prestiti'!$I$21:$I$380</definedName>
    <definedName name="Extra_Pay">'Calcolo prestiti'!$E$21:$E$380</definedName>
    <definedName name="Full_Print">'Calcolo prestiti'!$A$1:$I$380</definedName>
    <definedName name="Header_Row">ROW('Calcolo prestiti'!$20:$20)</definedName>
    <definedName name="Int">'Calcolo prestiti'!$H$21:$H$380</definedName>
    <definedName name="Interest_Rate">'Calcolo prestiti'!$D$8</definedName>
    <definedName name="Last_Row">IF(Values_Entered,Header_Row+Number_of_Payments,Header_Row)</definedName>
    <definedName name="Loan_Amount">'Calcolo prestiti'!$D$7</definedName>
    <definedName name="Loan_Start">'Calcolo prestiti'!$D$11</definedName>
    <definedName name="Loan_Years">'Calcolo prestiti'!$D$9</definedName>
    <definedName name="Num_Pmt_Per_Year">'Calcolo prestiti'!$D$10</definedName>
    <definedName name="Number_of_Payments">MATCH(0.01,End_Bal,-1)+1</definedName>
    <definedName name="Pay_Date">'Calcolo prestiti'!$B$21:$B$380</definedName>
    <definedName name="Pay_Num">'Calcolo prestiti'!$A$21:$A$380</definedName>
    <definedName name="Payment_Date">DATE(YEAR(Loan_Start),MONTH(Loan_Start)+Payment_Number,DAY(Loan_Start))</definedName>
    <definedName name="Princ">'Calcolo prestiti'!$G$21:$G$380</definedName>
    <definedName name="Print_Area_Reset">OFFSET(Full_Print,0,0,Last_Row)</definedName>
    <definedName name="Sched_Pay">'Calcolo prestiti'!$D$21:$D$380</definedName>
    <definedName name="Scheduled_Extra_Payments">'Calcolo prestiti'!$D$12</definedName>
    <definedName name="Scheduled_Interest_Rate">'Calcolo prestiti'!$D$8</definedName>
    <definedName name="Scheduled_Monthly_Payment">'Calcolo prestiti'!$H$7</definedName>
    <definedName name="_xlnm.Print_Titles" localSheetId="0">'Calcolo prestiti'!$18:$20</definedName>
    <definedName name="Total_Interest">'Calcolo prestiti'!$H$11</definedName>
    <definedName name="Total_Pay">'Calcolo prestiti'!$F$21:$F$380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2" l="1"/>
  <c r="B51" i="2"/>
  <c r="B55" i="2" s="1"/>
  <c r="F55" i="2" s="1"/>
  <c r="B57" i="2"/>
  <c r="F57" i="2" s="1"/>
  <c r="E37" i="2"/>
  <c r="E11" i="2"/>
  <c r="E13" i="2" s="1"/>
  <c r="D11" i="2"/>
  <c r="D13" i="2" s="1"/>
  <c r="E57" i="2"/>
  <c r="D57" i="2"/>
  <c r="C57" i="2"/>
  <c r="E55" i="2"/>
  <c r="D55" i="2"/>
  <c r="C55" i="2"/>
  <c r="E51" i="2"/>
  <c r="E53" i="2" s="1"/>
  <c r="E58" i="2" s="1"/>
  <c r="E59" i="2" s="1"/>
  <c r="D51" i="2"/>
  <c r="D53" i="2" s="1"/>
  <c r="D58" i="2" s="1"/>
  <c r="D59" i="2" s="1"/>
  <c r="C53" i="2"/>
  <c r="F49" i="2"/>
  <c r="F48" i="2"/>
  <c r="E41" i="2"/>
  <c r="D41" i="2"/>
  <c r="C41" i="2"/>
  <c r="B41" i="2"/>
  <c r="F41" i="2" s="1"/>
  <c r="E35" i="2"/>
  <c r="E39" i="2" s="1"/>
  <c r="D35" i="2"/>
  <c r="D39" i="2" s="1"/>
  <c r="C35" i="2"/>
  <c r="C39" i="2" s="1"/>
  <c r="C42" i="2" s="1"/>
  <c r="C43" i="2" s="1"/>
  <c r="B35" i="2"/>
  <c r="B39" i="2"/>
  <c r="F34" i="2"/>
  <c r="E33" i="2"/>
  <c r="D33" i="2"/>
  <c r="C33" i="2"/>
  <c r="B33" i="2"/>
  <c r="F33" i="2" s="1"/>
  <c r="F32" i="2"/>
  <c r="F31" i="2"/>
  <c r="F30" i="2"/>
  <c r="F27" i="2"/>
  <c r="F26" i="2"/>
  <c r="E19" i="2"/>
  <c r="D19" i="2"/>
  <c r="C19" i="2"/>
  <c r="B19" i="2"/>
  <c r="F19" i="2" s="1"/>
  <c r="B68" i="2" s="1"/>
  <c r="C11" i="2"/>
  <c r="C13" i="2" s="1"/>
  <c r="B11" i="2"/>
  <c r="B13" i="2" s="1"/>
  <c r="F10" i="2"/>
  <c r="F9" i="2"/>
  <c r="B64" i="2" s="1"/>
  <c r="F6" i="2"/>
  <c r="F5" i="2"/>
  <c r="A21" i="1"/>
  <c r="H7" i="1"/>
  <c r="C21" i="1"/>
  <c r="H8" i="1"/>
  <c r="A22" i="1"/>
  <c r="A23" i="1" s="1"/>
  <c r="B37" i="2"/>
  <c r="C58" i="2"/>
  <c r="C59" i="2"/>
  <c r="C37" i="2"/>
  <c r="B63" i="2"/>
  <c r="F11" i="2" l="1"/>
  <c r="D17" i="2"/>
  <c r="D15" i="2"/>
  <c r="D20" i="2" s="1"/>
  <c r="D21" i="2" s="1"/>
  <c r="E42" i="2"/>
  <c r="E43" i="2" s="1"/>
  <c r="B65" i="2"/>
  <c r="E17" i="2"/>
  <c r="E15" i="2"/>
  <c r="E20" i="2" s="1"/>
  <c r="E21" i="2" s="1"/>
  <c r="B15" i="2"/>
  <c r="F13" i="2"/>
  <c r="B17" i="2"/>
  <c r="F17" i="2" s="1"/>
  <c r="B67" i="2" s="1"/>
  <c r="F39" i="2"/>
  <c r="C15" i="2"/>
  <c r="C17" i="2"/>
  <c r="B42" i="2"/>
  <c r="B22" i="1"/>
  <c r="F35" i="2"/>
  <c r="F51" i="2"/>
  <c r="D37" i="2"/>
  <c r="D42" i="2" s="1"/>
  <c r="D43" i="2" s="1"/>
  <c r="B53" i="2"/>
  <c r="A24" i="1"/>
  <c r="D23" i="1"/>
  <c r="B23" i="1"/>
  <c r="H21" i="1"/>
  <c r="B21" i="1"/>
  <c r="D21" i="1"/>
  <c r="E21" i="1" s="1"/>
  <c r="D22" i="1"/>
  <c r="B20" i="2" l="1"/>
  <c r="F15" i="2"/>
  <c r="F42" i="2"/>
  <c r="F43" i="2" s="1"/>
  <c r="B43" i="2"/>
  <c r="C20" i="2"/>
  <c r="C21" i="2" s="1"/>
  <c r="F53" i="2"/>
  <c r="B58" i="2"/>
  <c r="F37" i="2"/>
  <c r="F21" i="1"/>
  <c r="G21" i="1" s="1"/>
  <c r="I21" i="1" s="1"/>
  <c r="B24" i="1"/>
  <c r="A25" i="1"/>
  <c r="D24" i="1"/>
  <c r="B59" i="2" l="1"/>
  <c r="F58" i="2"/>
  <c r="F59" i="2" s="1"/>
  <c r="B66" i="2"/>
  <c r="B69" i="2" s="1"/>
  <c r="B70" i="2" s="1"/>
  <c r="F20" i="2"/>
  <c r="F21" i="2" s="1"/>
  <c r="B21" i="2"/>
  <c r="C22" i="1"/>
  <c r="A26" i="1"/>
  <c r="D25" i="1"/>
  <c r="B25" i="1"/>
  <c r="A27" i="1" l="1"/>
  <c r="B26" i="1"/>
  <c r="D26" i="1"/>
  <c r="E22" i="1"/>
  <c r="H22" i="1"/>
  <c r="D27" i="1" l="1"/>
  <c r="B27" i="1"/>
  <c r="A28" i="1"/>
  <c r="F22" i="1"/>
  <c r="G22" i="1" s="1"/>
  <c r="I22" i="1" s="1"/>
  <c r="D28" i="1" l="1"/>
  <c r="A29" i="1"/>
  <c r="B28" i="1"/>
  <c r="C23" i="1"/>
  <c r="A30" i="1" l="1"/>
  <c r="B29" i="1"/>
  <c r="D29" i="1"/>
  <c r="H23" i="1"/>
  <c r="E23" i="1"/>
  <c r="A31" i="1" l="1"/>
  <c r="B30" i="1"/>
  <c r="D30" i="1"/>
  <c r="F23" i="1"/>
  <c r="G23" i="1" s="1"/>
  <c r="I23" i="1" s="1"/>
  <c r="C24" i="1" l="1"/>
  <c r="D31" i="1"/>
  <c r="B31" i="1"/>
  <c r="A32" i="1"/>
  <c r="B32" i="1" l="1"/>
  <c r="A33" i="1"/>
  <c r="D32" i="1"/>
  <c r="H24" i="1"/>
  <c r="E24" i="1"/>
  <c r="F24" i="1" l="1"/>
  <c r="G24" i="1" s="1"/>
  <c r="I24" i="1" s="1"/>
  <c r="A34" i="1"/>
  <c r="B33" i="1"/>
  <c r="D33" i="1"/>
  <c r="C25" i="1" l="1"/>
  <c r="A35" i="1"/>
  <c r="B34" i="1"/>
  <c r="D34" i="1"/>
  <c r="E25" i="1" l="1"/>
  <c r="H25" i="1"/>
  <c r="A36" i="1"/>
  <c r="B35" i="1"/>
  <c r="D35" i="1"/>
  <c r="F25" i="1" l="1"/>
  <c r="G25" i="1" s="1"/>
  <c r="I25" i="1" s="1"/>
  <c r="A37" i="1"/>
  <c r="B36" i="1"/>
  <c r="D36" i="1"/>
  <c r="C26" i="1" l="1"/>
  <c r="D37" i="1"/>
  <c r="B37" i="1"/>
  <c r="A38" i="1"/>
  <c r="A39" i="1" l="1"/>
  <c r="B38" i="1"/>
  <c r="D38" i="1"/>
  <c r="H26" i="1"/>
  <c r="E26" i="1"/>
  <c r="B39" i="1" l="1"/>
  <c r="D39" i="1"/>
  <c r="A40" i="1"/>
  <c r="F26" i="1"/>
  <c r="G26" i="1" s="1"/>
  <c r="I26" i="1" s="1"/>
  <c r="C27" i="1" s="1"/>
  <c r="D40" i="1" l="1"/>
  <c r="B40" i="1"/>
  <c r="A41" i="1"/>
  <c r="H27" i="1"/>
  <c r="E27" i="1"/>
  <c r="F27" i="1" l="1"/>
  <c r="G27" i="1" s="1"/>
  <c r="I27" i="1" s="1"/>
  <c r="C28" i="1" s="1"/>
  <c r="D41" i="1"/>
  <c r="B41" i="1"/>
  <c r="A42" i="1"/>
  <c r="H28" i="1" l="1"/>
  <c r="E28" i="1"/>
  <c r="D42" i="1"/>
  <c r="A43" i="1"/>
  <c r="B42" i="1"/>
  <c r="F28" i="1" l="1"/>
  <c r="G28" i="1" s="1"/>
  <c r="I28" i="1" s="1"/>
  <c r="C29" i="1" s="1"/>
  <c r="D43" i="1"/>
  <c r="A44" i="1"/>
  <c r="B43" i="1"/>
  <c r="H29" i="1" l="1"/>
  <c r="E29" i="1"/>
  <c r="A45" i="1"/>
  <c r="D44" i="1"/>
  <c r="B44" i="1"/>
  <c r="F29" i="1" l="1"/>
  <c r="G29" i="1" s="1"/>
  <c r="I29" i="1" s="1"/>
  <c r="C30" i="1" s="1"/>
  <c r="A46" i="1"/>
  <c r="D45" i="1"/>
  <c r="B45" i="1"/>
  <c r="H30" i="1" l="1"/>
  <c r="E30" i="1"/>
  <c r="B46" i="1"/>
  <c r="D46" i="1"/>
  <c r="A47" i="1"/>
  <c r="D47" i="1" l="1"/>
  <c r="B47" i="1"/>
  <c r="A48" i="1"/>
  <c r="F30" i="1"/>
  <c r="G30" i="1" s="1"/>
  <c r="I30" i="1" s="1"/>
  <c r="C31" i="1" s="1"/>
  <c r="H31" i="1" l="1"/>
  <c r="E31" i="1"/>
  <c r="B48" i="1"/>
  <c r="D48" i="1"/>
  <c r="A49" i="1"/>
  <c r="B49" i="1" l="1"/>
  <c r="D49" i="1"/>
  <c r="A50" i="1"/>
  <c r="F31" i="1"/>
  <c r="G31" i="1" s="1"/>
  <c r="I31" i="1" s="1"/>
  <c r="C32" i="1" s="1"/>
  <c r="H32" i="1" l="1"/>
  <c r="E32" i="1"/>
  <c r="A51" i="1"/>
  <c r="B50" i="1"/>
  <c r="D50" i="1"/>
  <c r="F32" i="1" l="1"/>
  <c r="G32" i="1" s="1"/>
  <c r="I32" i="1" s="1"/>
  <c r="C33" i="1" s="1"/>
  <c r="A52" i="1"/>
  <c r="D51" i="1"/>
  <c r="B51" i="1"/>
  <c r="H33" i="1" l="1"/>
  <c r="E33" i="1"/>
  <c r="B52" i="1"/>
  <c r="D52" i="1"/>
  <c r="A53" i="1"/>
  <c r="D53" i="1" l="1"/>
  <c r="B53" i="1"/>
  <c r="A54" i="1"/>
  <c r="F33" i="1"/>
  <c r="G33" i="1" s="1"/>
  <c r="I33" i="1" s="1"/>
  <c r="C34" i="1" s="1"/>
  <c r="H34" i="1" l="1"/>
  <c r="E34" i="1"/>
  <c r="B54" i="1"/>
  <c r="A55" i="1"/>
  <c r="D54" i="1"/>
  <c r="F34" i="1" l="1"/>
  <c r="G34" i="1" s="1"/>
  <c r="I34" i="1" s="1"/>
  <c r="C35" i="1" s="1"/>
  <c r="D55" i="1"/>
  <c r="A56" i="1"/>
  <c r="B55" i="1"/>
  <c r="H35" i="1" l="1"/>
  <c r="E35" i="1"/>
  <c r="D56" i="1"/>
  <c r="B56" i="1"/>
  <c r="A57" i="1"/>
  <c r="D57" i="1" l="1"/>
  <c r="B57" i="1"/>
  <c r="A58" i="1"/>
  <c r="F35" i="1"/>
  <c r="G35" i="1" s="1"/>
  <c r="I35" i="1" s="1"/>
  <c r="C36" i="1" s="1"/>
  <c r="H36" i="1" l="1"/>
  <c r="E36" i="1"/>
  <c r="A59" i="1"/>
  <c r="D58" i="1"/>
  <c r="B58" i="1"/>
  <c r="A60" i="1" l="1"/>
  <c r="D59" i="1"/>
  <c r="B59" i="1"/>
  <c r="F36" i="1"/>
  <c r="G36" i="1" s="1"/>
  <c r="I36" i="1" s="1"/>
  <c r="C37" i="1" s="1"/>
  <c r="H37" i="1" l="1"/>
  <c r="E37" i="1"/>
  <c r="B60" i="1"/>
  <c r="D60" i="1"/>
  <c r="A61" i="1"/>
  <c r="A62" i="1" l="1"/>
  <c r="B61" i="1"/>
  <c r="D61" i="1"/>
  <c r="F37" i="1"/>
  <c r="G37" i="1" s="1"/>
  <c r="I37" i="1" s="1"/>
  <c r="C38" i="1" s="1"/>
  <c r="H38" i="1" l="1"/>
  <c r="E38" i="1"/>
  <c r="A63" i="1"/>
  <c r="B62" i="1"/>
  <c r="D62" i="1"/>
  <c r="B63" i="1" l="1"/>
  <c r="D63" i="1"/>
  <c r="A64" i="1"/>
  <c r="F38" i="1"/>
  <c r="G38" i="1" s="1"/>
  <c r="I38" i="1" s="1"/>
  <c r="C39" i="1" s="1"/>
  <c r="H39" i="1" l="1"/>
  <c r="E39" i="1"/>
  <c r="B64" i="1"/>
  <c r="D64" i="1"/>
  <c r="A65" i="1"/>
  <c r="B65" i="1" l="1"/>
  <c r="A66" i="1"/>
  <c r="D65" i="1"/>
  <c r="F39" i="1"/>
  <c r="G39" i="1" s="1"/>
  <c r="I39" i="1" s="1"/>
  <c r="C40" i="1" s="1"/>
  <c r="H40" i="1" l="1"/>
  <c r="E40" i="1"/>
  <c r="D66" i="1"/>
  <c r="B66" i="1"/>
  <c r="A67" i="1"/>
  <c r="D67" i="1" l="1"/>
  <c r="B67" i="1"/>
  <c r="A68" i="1"/>
  <c r="F40" i="1"/>
  <c r="G40" i="1" s="1"/>
  <c r="I40" i="1" s="1"/>
  <c r="C41" i="1" s="1"/>
  <c r="H41" i="1" l="1"/>
  <c r="E41" i="1"/>
  <c r="B68" i="1"/>
  <c r="D68" i="1"/>
  <c r="A69" i="1"/>
  <c r="F41" i="1" l="1"/>
  <c r="G41" i="1" s="1"/>
  <c r="I41" i="1" s="1"/>
  <c r="C42" i="1" s="1"/>
  <c r="D69" i="1"/>
  <c r="B69" i="1"/>
  <c r="A70" i="1"/>
  <c r="E42" i="1" l="1"/>
  <c r="H42" i="1"/>
  <c r="B70" i="1"/>
  <c r="A71" i="1"/>
  <c r="D70" i="1"/>
  <c r="F42" i="1" l="1"/>
  <c r="G42" i="1" s="1"/>
  <c r="I42" i="1" s="1"/>
  <c r="C43" i="1" s="1"/>
  <c r="D71" i="1"/>
  <c r="B71" i="1"/>
  <c r="A72" i="1"/>
  <c r="A73" i="1" l="1"/>
  <c r="D72" i="1"/>
  <c r="B72" i="1"/>
  <c r="H43" i="1"/>
  <c r="E43" i="1"/>
  <c r="F43" i="1" l="1"/>
  <c r="G43" i="1" s="1"/>
  <c r="I43" i="1" s="1"/>
  <c r="C44" i="1" s="1"/>
  <c r="D73" i="1"/>
  <c r="B73" i="1"/>
  <c r="A74" i="1"/>
  <c r="H44" i="1" l="1"/>
  <c r="E44" i="1"/>
  <c r="B74" i="1"/>
  <c r="D74" i="1"/>
  <c r="A75" i="1"/>
  <c r="B75" i="1" l="1"/>
  <c r="D75" i="1"/>
  <c r="A76" i="1"/>
  <c r="F44" i="1"/>
  <c r="G44" i="1" s="1"/>
  <c r="I44" i="1" s="1"/>
  <c r="C45" i="1" s="1"/>
  <c r="H45" i="1" l="1"/>
  <c r="E45" i="1"/>
  <c r="B76" i="1"/>
  <c r="A77" i="1"/>
  <c r="D76" i="1"/>
  <c r="A78" i="1" l="1"/>
  <c r="D77" i="1"/>
  <c r="B77" i="1"/>
  <c r="F45" i="1"/>
  <c r="G45" i="1" s="1"/>
  <c r="I45" i="1" s="1"/>
  <c r="C46" i="1" s="1"/>
  <c r="H46" i="1" l="1"/>
  <c r="E46" i="1"/>
  <c r="D78" i="1"/>
  <c r="B78" i="1"/>
  <c r="A79" i="1"/>
  <c r="D79" i="1" l="1"/>
  <c r="B79" i="1"/>
  <c r="A80" i="1"/>
  <c r="F46" i="1"/>
  <c r="G46" i="1" s="1"/>
  <c r="I46" i="1" s="1"/>
  <c r="C47" i="1" s="1"/>
  <c r="D80" i="1" l="1"/>
  <c r="B80" i="1"/>
  <c r="A81" i="1"/>
  <c r="H47" i="1"/>
  <c r="E47" i="1"/>
  <c r="F47" i="1" l="1"/>
  <c r="G47" i="1" s="1"/>
  <c r="I47" i="1" s="1"/>
  <c r="C48" i="1" s="1"/>
  <c r="B81" i="1"/>
  <c r="A82" i="1"/>
  <c r="D81" i="1"/>
  <c r="E48" i="1" l="1"/>
  <c r="H48" i="1"/>
  <c r="D82" i="1"/>
  <c r="A83" i="1"/>
  <c r="B82" i="1"/>
  <c r="F48" i="1" l="1"/>
  <c r="G48" i="1" s="1"/>
  <c r="I48" i="1" s="1"/>
  <c r="C49" i="1" s="1"/>
  <c r="A84" i="1"/>
  <c r="D83" i="1"/>
  <c r="B83" i="1"/>
  <c r="H49" i="1" l="1"/>
  <c r="E49" i="1"/>
  <c r="B84" i="1"/>
  <c r="A85" i="1"/>
  <c r="D84" i="1"/>
  <c r="F49" i="1" l="1"/>
  <c r="G49" i="1" s="1"/>
  <c r="I49" i="1" s="1"/>
  <c r="C50" i="1" s="1"/>
  <c r="A86" i="1"/>
  <c r="B85" i="1"/>
  <c r="D85" i="1"/>
  <c r="H50" i="1" l="1"/>
  <c r="E50" i="1"/>
  <c r="A87" i="1"/>
  <c r="B86" i="1"/>
  <c r="D86" i="1"/>
  <c r="F50" i="1" l="1"/>
  <c r="G50" i="1" s="1"/>
  <c r="I50" i="1" s="1"/>
  <c r="C51" i="1" s="1"/>
  <c r="A88" i="1"/>
  <c r="D87" i="1"/>
  <c r="B87" i="1"/>
  <c r="H51" i="1" l="1"/>
  <c r="E51" i="1"/>
  <c r="B88" i="1"/>
  <c r="D88" i="1"/>
  <c r="A89" i="1"/>
  <c r="D89" i="1" l="1"/>
  <c r="B89" i="1"/>
  <c r="A90" i="1"/>
  <c r="F51" i="1"/>
  <c r="G51" i="1" s="1"/>
  <c r="I51" i="1" s="1"/>
  <c r="C52" i="1" s="1"/>
  <c r="H52" i="1" l="1"/>
  <c r="E52" i="1"/>
  <c r="B90" i="1"/>
  <c r="D90" i="1"/>
  <c r="A91" i="1"/>
  <c r="F52" i="1" l="1"/>
  <c r="G52" i="1" s="1"/>
  <c r="I52" i="1" s="1"/>
  <c r="C53" i="1" s="1"/>
  <c r="B91" i="1"/>
  <c r="A92" i="1"/>
  <c r="D91" i="1"/>
  <c r="H53" i="1" l="1"/>
  <c r="E53" i="1"/>
  <c r="D92" i="1"/>
  <c r="A93" i="1"/>
  <c r="B92" i="1"/>
  <c r="B93" i="1" l="1"/>
  <c r="A94" i="1"/>
  <c r="D93" i="1"/>
  <c r="F53" i="1"/>
  <c r="G53" i="1" s="1"/>
  <c r="I53" i="1" s="1"/>
  <c r="C54" i="1" s="1"/>
  <c r="H54" i="1" l="1"/>
  <c r="E54" i="1"/>
  <c r="A95" i="1"/>
  <c r="D94" i="1"/>
  <c r="B94" i="1"/>
  <c r="F54" i="1" l="1"/>
  <c r="G54" i="1" s="1"/>
  <c r="I54" i="1" s="1"/>
  <c r="C55" i="1" s="1"/>
  <c r="A96" i="1"/>
  <c r="B95" i="1"/>
  <c r="D95" i="1"/>
  <c r="B96" i="1" l="1"/>
  <c r="A97" i="1"/>
  <c r="D96" i="1"/>
  <c r="H55" i="1"/>
  <c r="E55" i="1"/>
  <c r="B97" i="1" l="1"/>
  <c r="A98" i="1"/>
  <c r="D97" i="1"/>
  <c r="F55" i="1"/>
  <c r="G55" i="1" s="1"/>
  <c r="I55" i="1" s="1"/>
  <c r="C56" i="1" s="1"/>
  <c r="B98" i="1" l="1"/>
  <c r="D98" i="1"/>
  <c r="A99" i="1"/>
  <c r="E56" i="1"/>
  <c r="H56" i="1"/>
  <c r="F56" i="1" l="1"/>
  <c r="G56" i="1" s="1"/>
  <c r="I56" i="1" s="1"/>
  <c r="C57" i="1" s="1"/>
  <c r="A100" i="1"/>
  <c r="D99" i="1"/>
  <c r="B99" i="1"/>
  <c r="A101" i="1" l="1"/>
  <c r="B100" i="1"/>
  <c r="D100" i="1"/>
  <c r="H57" i="1"/>
  <c r="E57" i="1"/>
  <c r="F57" i="1" l="1"/>
  <c r="G57" i="1" s="1"/>
  <c r="I57" i="1" s="1"/>
  <c r="C58" i="1" s="1"/>
  <c r="A102" i="1"/>
  <c r="B101" i="1"/>
  <c r="D101" i="1"/>
  <c r="E58" i="1" l="1"/>
  <c r="H58" i="1"/>
  <c r="A103" i="1"/>
  <c r="D102" i="1"/>
  <c r="B102" i="1"/>
  <c r="F58" i="1" l="1"/>
  <c r="G58" i="1" s="1"/>
  <c r="I58" i="1" s="1"/>
  <c r="C59" i="1" s="1"/>
  <c r="A104" i="1"/>
  <c r="D103" i="1"/>
  <c r="B103" i="1"/>
  <c r="H59" i="1" l="1"/>
  <c r="E59" i="1"/>
  <c r="B104" i="1"/>
  <c r="D104" i="1"/>
  <c r="A105" i="1"/>
  <c r="A106" i="1" l="1"/>
  <c r="B105" i="1"/>
  <c r="D105" i="1"/>
  <c r="F59" i="1"/>
  <c r="G59" i="1" s="1"/>
  <c r="I59" i="1" s="1"/>
  <c r="C60" i="1" s="1"/>
  <c r="H60" i="1" l="1"/>
  <c r="E60" i="1"/>
  <c r="A107" i="1"/>
  <c r="D106" i="1"/>
  <c r="B106" i="1"/>
  <c r="F60" i="1" l="1"/>
  <c r="G60" i="1" s="1"/>
  <c r="I60" i="1" s="1"/>
  <c r="C61" i="1" s="1"/>
  <c r="B107" i="1"/>
  <c r="A108" i="1"/>
  <c r="D107" i="1"/>
  <c r="B108" i="1" l="1"/>
  <c r="A109" i="1"/>
  <c r="D108" i="1"/>
  <c r="H61" i="1"/>
  <c r="E61" i="1"/>
  <c r="F61" i="1" l="1"/>
  <c r="G61" i="1" s="1"/>
  <c r="I61" i="1" s="1"/>
  <c r="C62" i="1" s="1"/>
  <c r="B109" i="1"/>
  <c r="D109" i="1"/>
  <c r="A110" i="1"/>
  <c r="H62" i="1" l="1"/>
  <c r="E62" i="1"/>
  <c r="D110" i="1"/>
  <c r="A111" i="1"/>
  <c r="B110" i="1"/>
  <c r="D111" i="1" l="1"/>
  <c r="A112" i="1"/>
  <c r="B111" i="1"/>
  <c r="F62" i="1"/>
  <c r="G62" i="1" s="1"/>
  <c r="I62" i="1" s="1"/>
  <c r="C63" i="1" s="1"/>
  <c r="H63" i="1" l="1"/>
  <c r="E63" i="1"/>
  <c r="D112" i="1"/>
  <c r="B112" i="1"/>
  <c r="A113" i="1"/>
  <c r="B113" i="1" l="1"/>
  <c r="A114" i="1"/>
  <c r="D113" i="1"/>
  <c r="F63" i="1"/>
  <c r="G63" i="1" s="1"/>
  <c r="I63" i="1" s="1"/>
  <c r="C64" i="1" s="1"/>
  <c r="E64" i="1" l="1"/>
  <c r="H64" i="1"/>
  <c r="B114" i="1"/>
  <c r="A115" i="1"/>
  <c r="D114" i="1"/>
  <c r="F64" i="1" l="1"/>
  <c r="G64" i="1" s="1"/>
  <c r="I64" i="1" s="1"/>
  <c r="C65" i="1" s="1"/>
  <c r="B115" i="1"/>
  <c r="D115" i="1"/>
  <c r="A116" i="1"/>
  <c r="B116" i="1" l="1"/>
  <c r="A117" i="1"/>
  <c r="D116" i="1"/>
  <c r="H65" i="1"/>
  <c r="E65" i="1"/>
  <c r="A118" i="1" l="1"/>
  <c r="D117" i="1"/>
  <c r="B117" i="1"/>
  <c r="F65" i="1"/>
  <c r="G65" i="1" s="1"/>
  <c r="I65" i="1" s="1"/>
  <c r="C66" i="1" s="1"/>
  <c r="D118" i="1" l="1"/>
  <c r="B118" i="1"/>
  <c r="A119" i="1"/>
  <c r="E66" i="1"/>
  <c r="H66" i="1"/>
  <c r="B119" i="1" l="1"/>
  <c r="A120" i="1"/>
  <c r="D119" i="1"/>
  <c r="F66" i="1"/>
  <c r="G66" i="1" s="1"/>
  <c r="I66" i="1" s="1"/>
  <c r="C67" i="1" s="1"/>
  <c r="H67" i="1" l="1"/>
  <c r="E67" i="1"/>
  <c r="B120" i="1"/>
  <c r="A121" i="1"/>
  <c r="D120" i="1"/>
  <c r="F67" i="1" l="1"/>
  <c r="G67" i="1" s="1"/>
  <c r="I67" i="1" s="1"/>
  <c r="C68" i="1" s="1"/>
  <c r="B121" i="1"/>
  <c r="A122" i="1"/>
  <c r="D121" i="1"/>
  <c r="H68" i="1" l="1"/>
  <c r="E68" i="1"/>
  <c r="A123" i="1"/>
  <c r="D122" i="1"/>
  <c r="B122" i="1"/>
  <c r="F68" i="1" l="1"/>
  <c r="G68" i="1" s="1"/>
  <c r="I68" i="1" s="1"/>
  <c r="C69" i="1" s="1"/>
  <c r="A124" i="1"/>
  <c r="D123" i="1"/>
  <c r="B123" i="1"/>
  <c r="H69" i="1" l="1"/>
  <c r="E69" i="1"/>
  <c r="B124" i="1"/>
  <c r="D124" i="1"/>
  <c r="A125" i="1"/>
  <c r="F69" i="1" l="1"/>
  <c r="G69" i="1" s="1"/>
  <c r="I69" i="1" s="1"/>
  <c r="C70" i="1" s="1"/>
  <c r="D125" i="1"/>
  <c r="A126" i="1"/>
  <c r="B125" i="1"/>
  <c r="E70" i="1" l="1"/>
  <c r="H70" i="1"/>
  <c r="A127" i="1"/>
  <c r="B126" i="1"/>
  <c r="D126" i="1"/>
  <c r="B127" i="1" l="1"/>
  <c r="A128" i="1"/>
  <c r="D127" i="1"/>
  <c r="F70" i="1"/>
  <c r="G70" i="1" s="1"/>
  <c r="I70" i="1" s="1"/>
  <c r="C71" i="1" s="1"/>
  <c r="H71" i="1" l="1"/>
  <c r="E71" i="1"/>
  <c r="D128" i="1"/>
  <c r="B128" i="1"/>
  <c r="A129" i="1"/>
  <c r="F71" i="1" l="1"/>
  <c r="G71" i="1" s="1"/>
  <c r="I71" i="1" s="1"/>
  <c r="C72" i="1" s="1"/>
  <c r="D129" i="1"/>
  <c r="B129" i="1"/>
  <c r="A130" i="1"/>
  <c r="B130" i="1" l="1"/>
  <c r="A131" i="1"/>
  <c r="D130" i="1"/>
  <c r="H72" i="1"/>
  <c r="E72" i="1"/>
  <c r="F72" i="1" l="1"/>
  <c r="G72" i="1" s="1"/>
  <c r="I72" i="1" s="1"/>
  <c r="C73" i="1" s="1"/>
  <c r="D131" i="1"/>
  <c r="B131" i="1"/>
  <c r="A132" i="1"/>
  <c r="H73" i="1" l="1"/>
  <c r="E73" i="1"/>
  <c r="B132" i="1"/>
  <c r="D132" i="1"/>
  <c r="A133" i="1"/>
  <c r="F73" i="1" l="1"/>
  <c r="G73" i="1" s="1"/>
  <c r="I73" i="1" s="1"/>
  <c r="C74" i="1" s="1"/>
  <c r="A134" i="1"/>
  <c r="D133" i="1"/>
  <c r="B133" i="1"/>
  <c r="H74" i="1" l="1"/>
  <c r="E74" i="1"/>
  <c r="A135" i="1"/>
  <c r="D134" i="1"/>
  <c r="B134" i="1"/>
  <c r="F74" i="1" l="1"/>
  <c r="G74" i="1" s="1"/>
  <c r="I74" i="1" s="1"/>
  <c r="C75" i="1" s="1"/>
  <c r="B135" i="1"/>
  <c r="D135" i="1"/>
  <c r="A136" i="1"/>
  <c r="D136" i="1" l="1"/>
  <c r="B136" i="1"/>
  <c r="A137" i="1"/>
  <c r="H75" i="1"/>
  <c r="E75" i="1"/>
  <c r="F75" i="1" l="1"/>
  <c r="G75" i="1" s="1"/>
  <c r="I75" i="1" s="1"/>
  <c r="C76" i="1" s="1"/>
  <c r="A138" i="1"/>
  <c r="D137" i="1"/>
  <c r="B137" i="1"/>
  <c r="H76" i="1" l="1"/>
  <c r="E76" i="1"/>
  <c r="B138" i="1"/>
  <c r="D138" i="1"/>
  <c r="A139" i="1"/>
  <c r="F76" i="1" l="1"/>
  <c r="G76" i="1" s="1"/>
  <c r="I76" i="1" s="1"/>
  <c r="C77" i="1" s="1"/>
  <c r="A140" i="1"/>
  <c r="B139" i="1"/>
  <c r="D139" i="1"/>
  <c r="H77" i="1" l="1"/>
  <c r="E77" i="1"/>
  <c r="B140" i="1"/>
  <c r="D140" i="1"/>
  <c r="A141" i="1"/>
  <c r="F77" i="1" l="1"/>
  <c r="G77" i="1" s="1"/>
  <c r="I77" i="1" s="1"/>
  <c r="C78" i="1" s="1"/>
  <c r="D141" i="1"/>
  <c r="A142" i="1"/>
  <c r="B141" i="1"/>
  <c r="E78" i="1" l="1"/>
  <c r="H78" i="1"/>
  <c r="A143" i="1"/>
  <c r="B142" i="1"/>
  <c r="D142" i="1"/>
  <c r="F78" i="1" l="1"/>
  <c r="G78" i="1" s="1"/>
  <c r="I78" i="1" s="1"/>
  <c r="C79" i="1" s="1"/>
  <c r="D143" i="1"/>
  <c r="A144" i="1"/>
  <c r="B143" i="1"/>
  <c r="E79" i="1" l="1"/>
  <c r="H79" i="1"/>
  <c r="D144" i="1"/>
  <c r="A145" i="1"/>
  <c r="B144" i="1"/>
  <c r="F79" i="1" l="1"/>
  <c r="G79" i="1" s="1"/>
  <c r="I79" i="1" s="1"/>
  <c r="C80" i="1" s="1"/>
  <c r="D145" i="1"/>
  <c r="B145" i="1"/>
  <c r="A146" i="1"/>
  <c r="H80" i="1" l="1"/>
  <c r="E80" i="1"/>
  <c r="D146" i="1"/>
  <c r="A147" i="1"/>
  <c r="B146" i="1"/>
  <c r="I80" i="1" l="1"/>
  <c r="C81" i="1" s="1"/>
  <c r="F80" i="1"/>
  <c r="G80" i="1" s="1"/>
  <c r="D147" i="1"/>
  <c r="A148" i="1"/>
  <c r="B147" i="1"/>
  <c r="H81" i="1" l="1"/>
  <c r="E81" i="1"/>
  <c r="D148" i="1"/>
  <c r="A149" i="1"/>
  <c r="B148" i="1"/>
  <c r="I81" i="1" l="1"/>
  <c r="C82" i="1" s="1"/>
  <c r="F81" i="1"/>
  <c r="G81" i="1" s="1"/>
  <c r="D149" i="1"/>
  <c r="A150" i="1"/>
  <c r="B149" i="1"/>
  <c r="E82" i="1" l="1"/>
  <c r="H82" i="1"/>
  <c r="D150" i="1"/>
  <c r="B150" i="1"/>
  <c r="A151" i="1"/>
  <c r="F82" i="1" l="1"/>
  <c r="G82" i="1" s="1"/>
  <c r="I82" i="1"/>
  <c r="C83" i="1" s="1"/>
  <c r="B151" i="1"/>
  <c r="A152" i="1"/>
  <c r="D151" i="1"/>
  <c r="H83" i="1" l="1"/>
  <c r="E83" i="1"/>
  <c r="B152" i="1"/>
  <c r="D152" i="1"/>
  <c r="A153" i="1"/>
  <c r="F83" i="1" l="1"/>
  <c r="G83" i="1" s="1"/>
  <c r="I83" i="1"/>
  <c r="C84" i="1" s="1"/>
  <c r="D153" i="1"/>
  <c r="A154" i="1"/>
  <c r="B153" i="1"/>
  <c r="H84" i="1" l="1"/>
  <c r="E84" i="1"/>
  <c r="A155" i="1"/>
  <c r="B154" i="1"/>
  <c r="D154" i="1"/>
  <c r="D155" i="1" l="1"/>
  <c r="A156" i="1"/>
  <c r="B155" i="1"/>
  <c r="F84" i="1"/>
  <c r="G84" i="1" s="1"/>
  <c r="I84" i="1"/>
  <c r="C85" i="1" s="1"/>
  <c r="A157" i="1" l="1"/>
  <c r="D156" i="1"/>
  <c r="B156" i="1"/>
  <c r="H85" i="1"/>
  <c r="E85" i="1"/>
  <c r="F85" i="1" l="1"/>
  <c r="G85" i="1" s="1"/>
  <c r="I85" i="1"/>
  <c r="C86" i="1" s="1"/>
  <c r="D157" i="1"/>
  <c r="B157" i="1"/>
  <c r="A158" i="1"/>
  <c r="A159" i="1" l="1"/>
  <c r="D158" i="1"/>
  <c r="B158" i="1"/>
  <c r="H86" i="1"/>
  <c r="E86" i="1"/>
  <c r="B159" i="1" l="1"/>
  <c r="A160" i="1"/>
  <c r="D159" i="1"/>
  <c r="F86" i="1"/>
  <c r="G86" i="1" s="1"/>
  <c r="I86" i="1"/>
  <c r="C87" i="1" s="1"/>
  <c r="D160" i="1" l="1"/>
  <c r="A161" i="1"/>
  <c r="B160" i="1"/>
  <c r="H87" i="1"/>
  <c r="E87" i="1"/>
  <c r="D161" i="1" l="1"/>
  <c r="A162" i="1"/>
  <c r="B161" i="1"/>
  <c r="F87" i="1"/>
  <c r="G87" i="1" s="1"/>
  <c r="I87" i="1"/>
  <c r="C88" i="1" s="1"/>
  <c r="A163" i="1" l="1"/>
  <c r="B162" i="1"/>
  <c r="D162" i="1"/>
  <c r="H88" i="1"/>
  <c r="E88" i="1"/>
  <c r="B163" i="1" l="1"/>
  <c r="D163" i="1"/>
  <c r="A164" i="1"/>
  <c r="I88" i="1"/>
  <c r="C89" i="1" s="1"/>
  <c r="F88" i="1"/>
  <c r="G88" i="1" s="1"/>
  <c r="B164" i="1" l="1"/>
  <c r="D164" i="1"/>
  <c r="A165" i="1"/>
  <c r="H89" i="1"/>
  <c r="E89" i="1"/>
  <c r="I89" i="1" l="1"/>
  <c r="C90" i="1" s="1"/>
  <c r="F89" i="1"/>
  <c r="G89" i="1" s="1"/>
  <c r="A166" i="1"/>
  <c r="B165" i="1"/>
  <c r="D165" i="1"/>
  <c r="H90" i="1" l="1"/>
  <c r="E90" i="1"/>
  <c r="B166" i="1"/>
  <c r="D166" i="1"/>
  <c r="A167" i="1"/>
  <c r="A168" i="1" l="1"/>
  <c r="B167" i="1"/>
  <c r="D167" i="1"/>
  <c r="F90" i="1"/>
  <c r="G90" i="1" s="1"/>
  <c r="I90" i="1"/>
  <c r="C91" i="1" s="1"/>
  <c r="A169" i="1" l="1"/>
  <c r="D168" i="1"/>
  <c r="B168" i="1"/>
  <c r="H91" i="1"/>
  <c r="E91" i="1"/>
  <c r="B169" i="1" l="1"/>
  <c r="A170" i="1"/>
  <c r="D169" i="1"/>
  <c r="F91" i="1"/>
  <c r="G91" i="1" s="1"/>
  <c r="I91" i="1"/>
  <c r="C92" i="1" s="1"/>
  <c r="H92" i="1" l="1"/>
  <c r="E92" i="1"/>
  <c r="A171" i="1"/>
  <c r="B170" i="1"/>
  <c r="D170" i="1"/>
  <c r="I92" i="1" l="1"/>
  <c r="C93" i="1" s="1"/>
  <c r="F92" i="1"/>
  <c r="G92" i="1" s="1"/>
  <c r="B171" i="1"/>
  <c r="D171" i="1"/>
  <c r="A172" i="1"/>
  <c r="H93" i="1" l="1"/>
  <c r="E93" i="1"/>
  <c r="D172" i="1"/>
  <c r="A173" i="1"/>
  <c r="B172" i="1"/>
  <c r="D173" i="1" l="1"/>
  <c r="A174" i="1"/>
  <c r="B173" i="1"/>
  <c r="F93" i="1"/>
  <c r="G93" i="1" s="1"/>
  <c r="I93" i="1"/>
  <c r="C94" i="1" s="1"/>
  <c r="A175" i="1" l="1"/>
  <c r="D174" i="1"/>
  <c r="B174" i="1"/>
  <c r="H94" i="1"/>
  <c r="E94" i="1"/>
  <c r="B175" i="1" l="1"/>
  <c r="A176" i="1"/>
  <c r="D175" i="1"/>
  <c r="I94" i="1"/>
  <c r="C95" i="1" s="1"/>
  <c r="F94" i="1"/>
  <c r="G94" i="1" s="1"/>
  <c r="H95" i="1" l="1"/>
  <c r="E95" i="1"/>
  <c r="B176" i="1"/>
  <c r="A177" i="1"/>
  <c r="D176" i="1"/>
  <c r="I95" i="1" l="1"/>
  <c r="C96" i="1" s="1"/>
  <c r="F95" i="1"/>
  <c r="G95" i="1" s="1"/>
  <c r="A178" i="1"/>
  <c r="D177" i="1"/>
  <c r="B177" i="1"/>
  <c r="E96" i="1" l="1"/>
  <c r="H96" i="1"/>
  <c r="A179" i="1"/>
  <c r="D178" i="1"/>
  <c r="B178" i="1"/>
  <c r="F96" i="1" l="1"/>
  <c r="G96" i="1" s="1"/>
  <c r="I96" i="1"/>
  <c r="C97" i="1" s="1"/>
  <c r="A180" i="1"/>
  <c r="B179" i="1"/>
  <c r="D179" i="1"/>
  <c r="H97" i="1" l="1"/>
  <c r="E97" i="1"/>
  <c r="D180" i="1"/>
  <c r="A181" i="1"/>
  <c r="B180" i="1"/>
  <c r="D181" i="1" l="1"/>
  <c r="B181" i="1"/>
  <c r="A182" i="1"/>
  <c r="F97" i="1"/>
  <c r="G97" i="1" s="1"/>
  <c r="I97" i="1"/>
  <c r="C98" i="1" s="1"/>
  <c r="H98" i="1" l="1"/>
  <c r="E98" i="1"/>
  <c r="D182" i="1"/>
  <c r="B182" i="1"/>
  <c r="A183" i="1"/>
  <c r="A184" i="1" l="1"/>
  <c r="B183" i="1"/>
  <c r="D183" i="1"/>
  <c r="F98" i="1"/>
  <c r="G98" i="1" s="1"/>
  <c r="I98" i="1"/>
  <c r="C99" i="1" s="1"/>
  <c r="D184" i="1" l="1"/>
  <c r="B184" i="1"/>
  <c r="A185" i="1"/>
  <c r="H99" i="1"/>
  <c r="E99" i="1"/>
  <c r="I99" i="1" l="1"/>
  <c r="C100" i="1" s="1"/>
  <c r="F99" i="1"/>
  <c r="G99" i="1" s="1"/>
  <c r="D185" i="1"/>
  <c r="B185" i="1"/>
  <c r="A186" i="1"/>
  <c r="E100" i="1" l="1"/>
  <c r="H100" i="1"/>
  <c r="D186" i="1"/>
  <c r="A187" i="1"/>
  <c r="B186" i="1"/>
  <c r="I100" i="1" l="1"/>
  <c r="C101" i="1" s="1"/>
  <c r="F100" i="1"/>
  <c r="G100" i="1" s="1"/>
  <c r="B187" i="1"/>
  <c r="A188" i="1"/>
  <c r="D187" i="1"/>
  <c r="B188" i="1" l="1"/>
  <c r="A189" i="1"/>
  <c r="D188" i="1"/>
  <c r="H101" i="1"/>
  <c r="E101" i="1"/>
  <c r="D189" i="1" l="1"/>
  <c r="B189" i="1"/>
  <c r="A190" i="1"/>
  <c r="F101" i="1"/>
  <c r="G101" i="1" s="1"/>
  <c r="I101" i="1"/>
  <c r="C102" i="1" s="1"/>
  <c r="E102" i="1" l="1"/>
  <c r="H102" i="1"/>
  <c r="D190" i="1"/>
  <c r="A191" i="1"/>
  <c r="B190" i="1"/>
  <c r="A192" i="1" l="1"/>
  <c r="D191" i="1"/>
  <c r="B191" i="1"/>
  <c r="F102" i="1"/>
  <c r="G102" i="1" s="1"/>
  <c r="I102" i="1"/>
  <c r="C103" i="1" s="1"/>
  <c r="A193" i="1" l="1"/>
  <c r="B192" i="1"/>
  <c r="D192" i="1"/>
  <c r="E103" i="1"/>
  <c r="H103" i="1"/>
  <c r="B193" i="1" l="1"/>
  <c r="A194" i="1"/>
  <c r="D193" i="1"/>
  <c r="I103" i="1"/>
  <c r="C104" i="1" s="1"/>
  <c r="F103" i="1"/>
  <c r="G103" i="1" s="1"/>
  <c r="H104" i="1" l="1"/>
  <c r="E104" i="1"/>
  <c r="B194" i="1"/>
  <c r="A195" i="1"/>
  <c r="D194" i="1"/>
  <c r="I104" i="1" l="1"/>
  <c r="C105" i="1" s="1"/>
  <c r="F104" i="1"/>
  <c r="G104" i="1" s="1"/>
  <c r="A196" i="1"/>
  <c r="D195" i="1"/>
  <c r="B195" i="1"/>
  <c r="E105" i="1" l="1"/>
  <c r="H105" i="1"/>
  <c r="B196" i="1"/>
  <c r="A197" i="1"/>
  <c r="D196" i="1"/>
  <c r="I105" i="1" l="1"/>
  <c r="C106" i="1" s="1"/>
  <c r="F105" i="1"/>
  <c r="G105" i="1" s="1"/>
  <c r="B197" i="1"/>
  <c r="A198" i="1"/>
  <c r="D197" i="1"/>
  <c r="H106" i="1" l="1"/>
  <c r="E106" i="1"/>
  <c r="B198" i="1"/>
  <c r="D198" i="1"/>
  <c r="A199" i="1"/>
  <c r="B199" i="1" l="1"/>
  <c r="D199" i="1"/>
  <c r="A200" i="1"/>
  <c r="I106" i="1"/>
  <c r="C107" i="1" s="1"/>
  <c r="F106" i="1"/>
  <c r="G106" i="1" s="1"/>
  <c r="E107" i="1" l="1"/>
  <c r="H107" i="1"/>
  <c r="D200" i="1"/>
  <c r="A201" i="1"/>
  <c r="B200" i="1"/>
  <c r="B201" i="1" l="1"/>
  <c r="A202" i="1"/>
  <c r="D201" i="1"/>
  <c r="I107" i="1"/>
  <c r="C108" i="1" s="1"/>
  <c r="F107" i="1"/>
  <c r="G107" i="1" s="1"/>
  <c r="D202" i="1" l="1"/>
  <c r="B202" i="1"/>
  <c r="A203" i="1"/>
  <c r="E108" i="1"/>
  <c r="H108" i="1"/>
  <c r="F108" i="1" l="1"/>
  <c r="G108" i="1" s="1"/>
  <c r="I108" i="1"/>
  <c r="C109" i="1" s="1"/>
  <c r="B203" i="1"/>
  <c r="A204" i="1"/>
  <c r="D203" i="1"/>
  <c r="A205" i="1" l="1"/>
  <c r="B204" i="1"/>
  <c r="D204" i="1"/>
  <c r="H109" i="1"/>
  <c r="E109" i="1"/>
  <c r="I109" i="1" l="1"/>
  <c r="C110" i="1" s="1"/>
  <c r="F109" i="1"/>
  <c r="G109" i="1" s="1"/>
  <c r="A206" i="1"/>
  <c r="D205" i="1"/>
  <c r="B205" i="1"/>
  <c r="E110" i="1" l="1"/>
  <c r="H110" i="1"/>
  <c r="D206" i="1"/>
  <c r="A207" i="1"/>
  <c r="B206" i="1"/>
  <c r="F110" i="1" l="1"/>
  <c r="G110" i="1" s="1"/>
  <c r="I110" i="1"/>
  <c r="C111" i="1" s="1"/>
  <c r="D207" i="1"/>
  <c r="B207" i="1"/>
  <c r="A208" i="1"/>
  <c r="A209" i="1" l="1"/>
  <c r="B208" i="1"/>
  <c r="D208" i="1"/>
  <c r="H111" i="1"/>
  <c r="E111" i="1"/>
  <c r="A210" i="1" l="1"/>
  <c r="B209" i="1"/>
  <c r="D209" i="1"/>
  <c r="F111" i="1"/>
  <c r="G111" i="1" s="1"/>
  <c r="I111" i="1"/>
  <c r="C112" i="1" s="1"/>
  <c r="D210" i="1" l="1"/>
  <c r="A211" i="1"/>
  <c r="B210" i="1"/>
  <c r="H112" i="1"/>
  <c r="E112" i="1"/>
  <c r="F112" i="1" l="1"/>
  <c r="G112" i="1" s="1"/>
  <c r="I112" i="1"/>
  <c r="C113" i="1" s="1"/>
  <c r="D211" i="1"/>
  <c r="A212" i="1"/>
  <c r="B211" i="1"/>
  <c r="H113" i="1" l="1"/>
  <c r="E113" i="1"/>
  <c r="D212" i="1"/>
  <c r="A213" i="1"/>
  <c r="B212" i="1"/>
  <c r="D213" i="1" l="1"/>
  <c r="A214" i="1"/>
  <c r="B213" i="1"/>
  <c r="I113" i="1"/>
  <c r="C114" i="1" s="1"/>
  <c r="F113" i="1"/>
  <c r="G113" i="1" s="1"/>
  <c r="H114" i="1" l="1"/>
  <c r="E114" i="1"/>
  <c r="A215" i="1"/>
  <c r="B214" i="1"/>
  <c r="D214" i="1"/>
  <c r="F114" i="1" l="1"/>
  <c r="G114" i="1" s="1"/>
  <c r="I114" i="1"/>
  <c r="C115" i="1" s="1"/>
  <c r="A216" i="1"/>
  <c r="D215" i="1"/>
  <c r="B215" i="1"/>
  <c r="H115" i="1" l="1"/>
  <c r="E115" i="1"/>
  <c r="A217" i="1"/>
  <c r="B216" i="1"/>
  <c r="D216" i="1"/>
  <c r="D217" i="1" l="1"/>
  <c r="B217" i="1"/>
  <c r="A218" i="1"/>
  <c r="I115" i="1"/>
  <c r="C116" i="1" s="1"/>
  <c r="F115" i="1"/>
  <c r="G115" i="1" s="1"/>
  <c r="E116" i="1" l="1"/>
  <c r="H116" i="1"/>
  <c r="A219" i="1"/>
  <c r="D218" i="1"/>
  <c r="B218" i="1"/>
  <c r="F116" i="1" l="1"/>
  <c r="G116" i="1" s="1"/>
  <c r="I116" i="1"/>
  <c r="C117" i="1" s="1"/>
  <c r="B219" i="1"/>
  <c r="D219" i="1"/>
  <c r="A220" i="1"/>
  <c r="B220" i="1" l="1"/>
  <c r="D220" i="1"/>
  <c r="A221" i="1"/>
  <c r="H117" i="1"/>
  <c r="E117" i="1"/>
  <c r="F117" i="1" l="1"/>
  <c r="G117" i="1" s="1"/>
  <c r="I117" i="1"/>
  <c r="C118" i="1" s="1"/>
  <c r="D221" i="1"/>
  <c r="A222" i="1"/>
  <c r="B221" i="1"/>
  <c r="H118" i="1" l="1"/>
  <c r="E118" i="1"/>
  <c r="B222" i="1"/>
  <c r="A223" i="1"/>
  <c r="D222" i="1"/>
  <c r="I118" i="1" l="1"/>
  <c r="C119" i="1" s="1"/>
  <c r="F118" i="1"/>
  <c r="G118" i="1" s="1"/>
  <c r="D223" i="1"/>
  <c r="A224" i="1"/>
  <c r="B223" i="1"/>
  <c r="E119" i="1" l="1"/>
  <c r="H119" i="1"/>
  <c r="A225" i="1"/>
  <c r="B224" i="1"/>
  <c r="D224" i="1"/>
  <c r="D225" i="1" l="1"/>
  <c r="B225" i="1"/>
  <c r="A226" i="1"/>
  <c r="I119" i="1"/>
  <c r="C120" i="1" s="1"/>
  <c r="F119" i="1"/>
  <c r="G119" i="1" s="1"/>
  <c r="H120" i="1" l="1"/>
  <c r="E120" i="1"/>
  <c r="D226" i="1"/>
  <c r="B226" i="1"/>
  <c r="A227" i="1"/>
  <c r="B227" i="1" l="1"/>
  <c r="A228" i="1"/>
  <c r="D227" i="1"/>
  <c r="I120" i="1"/>
  <c r="C121" i="1" s="1"/>
  <c r="F120" i="1"/>
  <c r="G120" i="1" s="1"/>
  <c r="D228" i="1" l="1"/>
  <c r="A229" i="1"/>
  <c r="B228" i="1"/>
  <c r="H121" i="1"/>
  <c r="E121" i="1"/>
  <c r="D229" i="1" l="1"/>
  <c r="A230" i="1"/>
  <c r="B229" i="1"/>
  <c r="F121" i="1"/>
  <c r="G121" i="1" s="1"/>
  <c r="I121" i="1"/>
  <c r="C122" i="1" s="1"/>
  <c r="H122" i="1" l="1"/>
  <c r="E122" i="1"/>
  <c r="B230" i="1"/>
  <c r="D230" i="1"/>
  <c r="A231" i="1"/>
  <c r="I122" i="1" l="1"/>
  <c r="C123" i="1" s="1"/>
  <c r="F122" i="1"/>
  <c r="G122" i="1" s="1"/>
  <c r="B231" i="1"/>
  <c r="A232" i="1"/>
  <c r="D231" i="1"/>
  <c r="B232" i="1" l="1"/>
  <c r="D232" i="1"/>
  <c r="A233" i="1"/>
  <c r="H123" i="1"/>
  <c r="E123" i="1"/>
  <c r="F123" i="1" l="1"/>
  <c r="G123" i="1" s="1"/>
  <c r="I123" i="1"/>
  <c r="C124" i="1" s="1"/>
  <c r="B233" i="1"/>
  <c r="A234" i="1"/>
  <c r="D233" i="1"/>
  <c r="H124" i="1" l="1"/>
  <c r="E124" i="1"/>
  <c r="D234" i="1"/>
  <c r="A235" i="1"/>
  <c r="B234" i="1"/>
  <c r="D235" i="1" l="1"/>
  <c r="B235" i="1"/>
  <c r="A236" i="1"/>
  <c r="F124" i="1"/>
  <c r="G124" i="1" s="1"/>
  <c r="I124" i="1"/>
  <c r="C125" i="1" s="1"/>
  <c r="B236" i="1" l="1"/>
  <c r="A237" i="1"/>
  <c r="D236" i="1"/>
  <c r="H125" i="1"/>
  <c r="E125" i="1"/>
  <c r="B237" i="1" l="1"/>
  <c r="D237" i="1"/>
  <c r="A238" i="1"/>
  <c r="I125" i="1"/>
  <c r="C126" i="1" s="1"/>
  <c r="F125" i="1"/>
  <c r="G125" i="1" s="1"/>
  <c r="E126" i="1" l="1"/>
  <c r="H126" i="1"/>
  <c r="D238" i="1"/>
  <c r="B238" i="1"/>
  <c r="A239" i="1"/>
  <c r="A240" i="1" l="1"/>
  <c r="D239" i="1"/>
  <c r="B239" i="1"/>
  <c r="F126" i="1"/>
  <c r="G126" i="1" s="1"/>
  <c r="I126" i="1"/>
  <c r="C127" i="1" s="1"/>
  <c r="A241" i="1" l="1"/>
  <c r="D240" i="1"/>
  <c r="B240" i="1"/>
  <c r="E127" i="1"/>
  <c r="H127" i="1"/>
  <c r="I127" i="1" l="1"/>
  <c r="C128" i="1" s="1"/>
  <c r="F127" i="1"/>
  <c r="G127" i="1" s="1"/>
  <c r="A242" i="1"/>
  <c r="B241" i="1"/>
  <c r="D241" i="1"/>
  <c r="H128" i="1" l="1"/>
  <c r="E128" i="1"/>
  <c r="D242" i="1"/>
  <c r="B242" i="1"/>
  <c r="A243" i="1"/>
  <c r="B243" i="1" l="1"/>
  <c r="D243" i="1"/>
  <c r="A244" i="1"/>
  <c r="F128" i="1"/>
  <c r="G128" i="1" s="1"/>
  <c r="I128" i="1"/>
  <c r="C129" i="1" s="1"/>
  <c r="E129" i="1" l="1"/>
  <c r="H129" i="1"/>
  <c r="D244" i="1"/>
  <c r="A245" i="1"/>
  <c r="B244" i="1"/>
  <c r="A246" i="1" l="1"/>
  <c r="D245" i="1"/>
  <c r="B245" i="1"/>
  <c r="I129" i="1"/>
  <c r="C130" i="1" s="1"/>
  <c r="F129" i="1"/>
  <c r="G129" i="1" s="1"/>
  <c r="D246" i="1" l="1"/>
  <c r="A247" i="1"/>
  <c r="B246" i="1"/>
  <c r="H130" i="1"/>
  <c r="E130" i="1"/>
  <c r="I130" i="1" l="1"/>
  <c r="C131" i="1" s="1"/>
  <c r="F130" i="1"/>
  <c r="G130" i="1" s="1"/>
  <c r="B247" i="1"/>
  <c r="A248" i="1"/>
  <c r="D247" i="1"/>
  <c r="D248" i="1" l="1"/>
  <c r="B248" i="1"/>
  <c r="A249" i="1"/>
  <c r="H131" i="1"/>
  <c r="E131" i="1"/>
  <c r="F131" i="1" l="1"/>
  <c r="G131" i="1" s="1"/>
  <c r="I131" i="1"/>
  <c r="C132" i="1" s="1"/>
  <c r="B249" i="1"/>
  <c r="D249" i="1"/>
  <c r="A250" i="1"/>
  <c r="D250" i="1" l="1"/>
  <c r="A251" i="1"/>
  <c r="B250" i="1"/>
  <c r="H132" i="1"/>
  <c r="E132" i="1"/>
  <c r="F132" i="1" l="1"/>
  <c r="G132" i="1" s="1"/>
  <c r="I132" i="1"/>
  <c r="C133" i="1" s="1"/>
  <c r="A252" i="1"/>
  <c r="D251" i="1"/>
  <c r="B251" i="1"/>
  <c r="H133" i="1" l="1"/>
  <c r="E133" i="1"/>
  <c r="B252" i="1"/>
  <c r="A253" i="1"/>
  <c r="D252" i="1"/>
  <c r="I133" i="1" l="1"/>
  <c r="C134" i="1" s="1"/>
  <c r="F133" i="1"/>
  <c r="G133" i="1" s="1"/>
  <c r="B253" i="1"/>
  <c r="A254" i="1"/>
  <c r="D253" i="1"/>
  <c r="H134" i="1" l="1"/>
  <c r="E134" i="1"/>
  <c r="B254" i="1"/>
  <c r="D254" i="1"/>
  <c r="A255" i="1"/>
  <c r="A256" i="1" l="1"/>
  <c r="D255" i="1"/>
  <c r="B255" i="1"/>
  <c r="I134" i="1"/>
  <c r="C135" i="1" s="1"/>
  <c r="F134" i="1"/>
  <c r="G134" i="1" s="1"/>
  <c r="B256" i="1" l="1"/>
  <c r="A257" i="1"/>
  <c r="D256" i="1"/>
  <c r="E135" i="1"/>
  <c r="H135" i="1"/>
  <c r="I135" i="1" l="1"/>
  <c r="C136" i="1" s="1"/>
  <c r="F135" i="1"/>
  <c r="G135" i="1" s="1"/>
  <c r="B257" i="1"/>
  <c r="D257" i="1"/>
  <c r="A258" i="1"/>
  <c r="E136" i="1" l="1"/>
  <c r="H136" i="1"/>
  <c r="D258" i="1"/>
  <c r="A259" i="1"/>
  <c r="B258" i="1"/>
  <c r="I136" i="1" l="1"/>
  <c r="C137" i="1" s="1"/>
  <c r="F136" i="1"/>
  <c r="G136" i="1" s="1"/>
  <c r="B259" i="1"/>
  <c r="D259" i="1"/>
  <c r="A260" i="1"/>
  <c r="B260" i="1" l="1"/>
  <c r="D260" i="1"/>
  <c r="A261" i="1"/>
  <c r="H137" i="1"/>
  <c r="E137" i="1"/>
  <c r="D261" i="1" l="1"/>
  <c r="A262" i="1"/>
  <c r="B261" i="1"/>
  <c r="F137" i="1"/>
  <c r="G137" i="1" s="1"/>
  <c r="I137" i="1"/>
  <c r="C138" i="1" s="1"/>
  <c r="D262" i="1" l="1"/>
  <c r="B262" i="1"/>
  <c r="A263" i="1"/>
  <c r="H138" i="1"/>
  <c r="E138" i="1"/>
  <c r="F138" i="1" l="1"/>
  <c r="G138" i="1" s="1"/>
  <c r="I138" i="1"/>
  <c r="C139" i="1" s="1"/>
  <c r="A264" i="1"/>
  <c r="B263" i="1"/>
  <c r="D263" i="1"/>
  <c r="H139" i="1" l="1"/>
  <c r="E139" i="1"/>
  <c r="A265" i="1"/>
  <c r="B264" i="1"/>
  <c r="D264" i="1"/>
  <c r="I139" i="1" l="1"/>
  <c r="C140" i="1" s="1"/>
  <c r="F139" i="1"/>
  <c r="G139" i="1" s="1"/>
  <c r="D265" i="1"/>
  <c r="A266" i="1"/>
  <c r="B265" i="1"/>
  <c r="E140" i="1" l="1"/>
  <c r="H140" i="1"/>
  <c r="A267" i="1"/>
  <c r="B266" i="1"/>
  <c r="D266" i="1"/>
  <c r="A268" i="1" l="1"/>
  <c r="B267" i="1"/>
  <c r="D267" i="1"/>
  <c r="I140" i="1"/>
  <c r="C141" i="1" s="1"/>
  <c r="F140" i="1"/>
  <c r="G140" i="1" s="1"/>
  <c r="H141" i="1" l="1"/>
  <c r="E141" i="1"/>
  <c r="D268" i="1"/>
  <c r="A269" i="1"/>
  <c r="B268" i="1"/>
  <c r="F141" i="1" l="1"/>
  <c r="G141" i="1" s="1"/>
  <c r="I141" i="1"/>
  <c r="C142" i="1" s="1"/>
  <c r="D269" i="1"/>
  <c r="A270" i="1"/>
  <c r="B269" i="1"/>
  <c r="D270" i="1" l="1"/>
  <c r="A271" i="1"/>
  <c r="B270" i="1"/>
  <c r="E142" i="1"/>
  <c r="H142" i="1"/>
  <c r="B271" i="1" l="1"/>
  <c r="D271" i="1"/>
  <c r="A272" i="1"/>
  <c r="F142" i="1"/>
  <c r="G142" i="1" s="1"/>
  <c r="I142" i="1"/>
  <c r="C143" i="1" s="1"/>
  <c r="H143" i="1" l="1"/>
  <c r="E143" i="1"/>
  <c r="D272" i="1"/>
  <c r="B272" i="1"/>
  <c r="A273" i="1"/>
  <c r="B273" i="1" l="1"/>
  <c r="D273" i="1"/>
  <c r="A274" i="1"/>
  <c r="I143" i="1"/>
  <c r="C144" i="1" s="1"/>
  <c r="F143" i="1"/>
  <c r="G143" i="1" s="1"/>
  <c r="H144" i="1" l="1"/>
  <c r="E144" i="1"/>
  <c r="B274" i="1"/>
  <c r="A275" i="1"/>
  <c r="D274" i="1"/>
  <c r="D275" i="1" l="1"/>
  <c r="A276" i="1"/>
  <c r="B275" i="1"/>
  <c r="I144" i="1"/>
  <c r="C145" i="1" s="1"/>
  <c r="F144" i="1"/>
  <c r="G144" i="1" s="1"/>
  <c r="H145" i="1" l="1"/>
  <c r="E145" i="1"/>
  <c r="A277" i="1"/>
  <c r="B276" i="1"/>
  <c r="D276" i="1"/>
  <c r="D277" i="1" l="1"/>
  <c r="B277" i="1"/>
  <c r="A278" i="1"/>
  <c r="F145" i="1"/>
  <c r="G145" i="1" s="1"/>
  <c r="I145" i="1"/>
  <c r="C146" i="1" s="1"/>
  <c r="B278" i="1" l="1"/>
  <c r="D278" i="1"/>
  <c r="A279" i="1"/>
  <c r="H146" i="1"/>
  <c r="E146" i="1"/>
  <c r="F146" i="1" l="1"/>
  <c r="G146" i="1" s="1"/>
  <c r="I146" i="1"/>
  <c r="C147" i="1" s="1"/>
  <c r="A280" i="1"/>
  <c r="D279" i="1"/>
  <c r="B279" i="1"/>
  <c r="H147" i="1" l="1"/>
  <c r="E147" i="1"/>
  <c r="B280" i="1"/>
  <c r="D280" i="1"/>
  <c r="A281" i="1"/>
  <c r="F147" i="1" l="1"/>
  <c r="G147" i="1" s="1"/>
  <c r="I147" i="1"/>
  <c r="C148" i="1" s="1"/>
  <c r="A282" i="1"/>
  <c r="B281" i="1"/>
  <c r="D281" i="1"/>
  <c r="H148" i="1" l="1"/>
  <c r="E148" i="1"/>
  <c r="B282" i="1"/>
  <c r="D282" i="1"/>
  <c r="A283" i="1"/>
  <c r="D283" i="1" l="1"/>
  <c r="A284" i="1"/>
  <c r="B283" i="1"/>
  <c r="F148" i="1"/>
  <c r="G148" i="1" s="1"/>
  <c r="I148" i="1"/>
  <c r="C149" i="1" s="1"/>
  <c r="D284" i="1" l="1"/>
  <c r="A285" i="1"/>
  <c r="B284" i="1"/>
  <c r="E149" i="1"/>
  <c r="H149" i="1"/>
  <c r="F149" i="1" l="1"/>
  <c r="G149" i="1" s="1"/>
  <c r="I149" i="1"/>
  <c r="C150" i="1" s="1"/>
  <c r="B285" i="1"/>
  <c r="D285" i="1"/>
  <c r="A286" i="1"/>
  <c r="E150" i="1" l="1"/>
  <c r="H150" i="1"/>
  <c r="A287" i="1"/>
  <c r="D286" i="1"/>
  <c r="B286" i="1"/>
  <c r="F150" i="1" l="1"/>
  <c r="G150" i="1" s="1"/>
  <c r="I150" i="1"/>
  <c r="C151" i="1" s="1"/>
  <c r="D287" i="1"/>
  <c r="B287" i="1"/>
  <c r="A288" i="1"/>
  <c r="D288" i="1" l="1"/>
  <c r="A289" i="1"/>
  <c r="B288" i="1"/>
  <c r="H151" i="1"/>
  <c r="E151" i="1"/>
  <c r="I151" i="1" l="1"/>
  <c r="C152" i="1" s="1"/>
  <c r="F151" i="1"/>
  <c r="G151" i="1" s="1"/>
  <c r="B289" i="1"/>
  <c r="A290" i="1"/>
  <c r="D289" i="1"/>
  <c r="A291" i="1" l="1"/>
  <c r="B290" i="1"/>
  <c r="D290" i="1"/>
  <c r="H152" i="1"/>
  <c r="E152" i="1"/>
  <c r="F152" i="1" l="1"/>
  <c r="G152" i="1" s="1"/>
  <c r="I152" i="1"/>
  <c r="C153" i="1" s="1"/>
  <c r="A292" i="1"/>
  <c r="D291" i="1"/>
  <c r="B291" i="1"/>
  <c r="H153" i="1" l="1"/>
  <c r="E153" i="1"/>
  <c r="B292" i="1"/>
  <c r="A293" i="1"/>
  <c r="D292" i="1"/>
  <c r="F153" i="1" l="1"/>
  <c r="G153" i="1" s="1"/>
  <c r="I153" i="1"/>
  <c r="C154" i="1" s="1"/>
  <c r="D293" i="1"/>
  <c r="A294" i="1"/>
  <c r="B293" i="1"/>
  <c r="B294" i="1" l="1"/>
  <c r="D294" i="1"/>
  <c r="A295" i="1"/>
  <c r="H154" i="1"/>
  <c r="E154" i="1"/>
  <c r="F154" i="1" l="1"/>
  <c r="G154" i="1" s="1"/>
  <c r="I154" i="1"/>
  <c r="C155" i="1" s="1"/>
  <c r="A296" i="1"/>
  <c r="D295" i="1"/>
  <c r="B295" i="1"/>
  <c r="E155" i="1" l="1"/>
  <c r="H155" i="1"/>
  <c r="A297" i="1"/>
  <c r="B296" i="1"/>
  <c r="D296" i="1"/>
  <c r="I155" i="1" l="1"/>
  <c r="C156" i="1" s="1"/>
  <c r="F155" i="1"/>
  <c r="G155" i="1" s="1"/>
  <c r="A298" i="1"/>
  <c r="B297" i="1"/>
  <c r="D297" i="1"/>
  <c r="E156" i="1" l="1"/>
  <c r="H156" i="1"/>
  <c r="B298" i="1"/>
  <c r="A299" i="1"/>
  <c r="D298" i="1"/>
  <c r="I156" i="1" l="1"/>
  <c r="C157" i="1" s="1"/>
  <c r="F156" i="1"/>
  <c r="G156" i="1" s="1"/>
  <c r="B299" i="1"/>
  <c r="A300" i="1"/>
  <c r="D299" i="1"/>
  <c r="D300" i="1" l="1"/>
  <c r="B300" i="1"/>
  <c r="A301" i="1"/>
  <c r="E157" i="1"/>
  <c r="H157" i="1"/>
  <c r="F157" i="1" l="1"/>
  <c r="G157" i="1" s="1"/>
  <c r="I157" i="1"/>
  <c r="C158" i="1" s="1"/>
  <c r="A302" i="1"/>
  <c r="D301" i="1"/>
  <c r="B301" i="1"/>
  <c r="H158" i="1" l="1"/>
  <c r="E158" i="1"/>
  <c r="D302" i="1"/>
  <c r="A303" i="1"/>
  <c r="B302" i="1"/>
  <c r="A304" i="1" l="1"/>
  <c r="D303" i="1"/>
  <c r="B303" i="1"/>
  <c r="F158" i="1"/>
  <c r="G158" i="1" s="1"/>
  <c r="I158" i="1"/>
  <c r="C159" i="1" s="1"/>
  <c r="B304" i="1" l="1"/>
  <c r="D304" i="1"/>
  <c r="A305" i="1"/>
  <c r="H159" i="1"/>
  <c r="E159" i="1"/>
  <c r="F159" i="1" l="1"/>
  <c r="G159" i="1" s="1"/>
  <c r="I159" i="1"/>
  <c r="C160" i="1" s="1"/>
  <c r="D305" i="1"/>
  <c r="B305" i="1"/>
  <c r="A306" i="1"/>
  <c r="D306" i="1" l="1"/>
  <c r="B306" i="1"/>
  <c r="A307" i="1"/>
  <c r="H160" i="1"/>
  <c r="E160" i="1"/>
  <c r="I160" i="1" l="1"/>
  <c r="C161" i="1" s="1"/>
  <c r="F160" i="1"/>
  <c r="G160" i="1" s="1"/>
  <c r="B307" i="1"/>
  <c r="A308" i="1"/>
  <c r="D307" i="1"/>
  <c r="A309" i="1" l="1"/>
  <c r="D308" i="1"/>
  <c r="B308" i="1"/>
  <c r="H161" i="1"/>
  <c r="E161" i="1"/>
  <c r="I161" i="1" l="1"/>
  <c r="C162" i="1" s="1"/>
  <c r="F161" i="1"/>
  <c r="G161" i="1" s="1"/>
  <c r="D309" i="1"/>
  <c r="A310" i="1"/>
  <c r="B309" i="1"/>
  <c r="H162" i="1" l="1"/>
  <c r="E162" i="1"/>
  <c r="D310" i="1"/>
  <c r="B310" i="1"/>
  <c r="A311" i="1"/>
  <c r="B311" i="1" l="1"/>
  <c r="D311" i="1"/>
  <c r="A312" i="1"/>
  <c r="F162" i="1"/>
  <c r="G162" i="1" s="1"/>
  <c r="I162" i="1"/>
  <c r="C163" i="1" s="1"/>
  <c r="H163" i="1" l="1"/>
  <c r="E163" i="1"/>
  <c r="A313" i="1"/>
  <c r="D312" i="1"/>
  <c r="B312" i="1"/>
  <c r="A314" i="1" l="1"/>
  <c r="D313" i="1"/>
  <c r="B313" i="1"/>
  <c r="F163" i="1"/>
  <c r="G163" i="1" s="1"/>
  <c r="I163" i="1"/>
  <c r="C164" i="1" s="1"/>
  <c r="D314" i="1" l="1"/>
  <c r="A315" i="1"/>
  <c r="B314" i="1"/>
  <c r="E164" i="1"/>
  <c r="H164" i="1"/>
  <c r="F164" i="1" l="1"/>
  <c r="G164" i="1" s="1"/>
  <c r="I164" i="1"/>
  <c r="C165" i="1" s="1"/>
  <c r="D315" i="1"/>
  <c r="A316" i="1"/>
  <c r="B315" i="1"/>
  <c r="D316" i="1" l="1"/>
  <c r="B316" i="1"/>
  <c r="A317" i="1"/>
  <c r="H165" i="1"/>
  <c r="E165" i="1"/>
  <c r="I165" i="1" l="1"/>
  <c r="C166" i="1" s="1"/>
  <c r="F165" i="1"/>
  <c r="G165" i="1" s="1"/>
  <c r="A318" i="1"/>
  <c r="D317" i="1"/>
  <c r="B317" i="1"/>
  <c r="H166" i="1" l="1"/>
  <c r="E166" i="1"/>
  <c r="D318" i="1"/>
  <c r="A319" i="1"/>
  <c r="B318" i="1"/>
  <c r="I166" i="1" l="1"/>
  <c r="C167" i="1" s="1"/>
  <c r="F166" i="1"/>
  <c r="G166" i="1" s="1"/>
  <c r="B319" i="1"/>
  <c r="A320" i="1"/>
  <c r="D319" i="1"/>
  <c r="B320" i="1" l="1"/>
  <c r="A321" i="1"/>
  <c r="D320" i="1"/>
  <c r="H167" i="1"/>
  <c r="E167" i="1"/>
  <c r="A322" i="1" l="1"/>
  <c r="B321" i="1"/>
  <c r="D321" i="1"/>
  <c r="I167" i="1"/>
  <c r="C168" i="1" s="1"/>
  <c r="F167" i="1"/>
  <c r="G167" i="1" s="1"/>
  <c r="A323" i="1" l="1"/>
  <c r="D322" i="1"/>
  <c r="B322" i="1"/>
  <c r="H168" i="1"/>
  <c r="E168" i="1"/>
  <c r="I168" i="1" l="1"/>
  <c r="C169" i="1" s="1"/>
  <c r="F168" i="1"/>
  <c r="G168" i="1" s="1"/>
  <c r="D323" i="1"/>
  <c r="A324" i="1"/>
  <c r="B323" i="1"/>
  <c r="B324" i="1" l="1"/>
  <c r="A325" i="1"/>
  <c r="D324" i="1"/>
  <c r="H169" i="1"/>
  <c r="E169" i="1"/>
  <c r="A326" i="1" l="1"/>
  <c r="B325" i="1"/>
  <c r="D325" i="1"/>
  <c r="I169" i="1"/>
  <c r="C170" i="1" s="1"/>
  <c r="F169" i="1"/>
  <c r="G169" i="1" s="1"/>
  <c r="A327" i="1" l="1"/>
  <c r="B326" i="1"/>
  <c r="D326" i="1"/>
  <c r="H170" i="1"/>
  <c r="E170" i="1"/>
  <c r="F170" i="1" l="1"/>
  <c r="G170" i="1" s="1"/>
  <c r="I170" i="1"/>
  <c r="C171" i="1" s="1"/>
  <c r="A328" i="1"/>
  <c r="D327" i="1"/>
  <c r="B327" i="1"/>
  <c r="H171" i="1" l="1"/>
  <c r="E171" i="1"/>
  <c r="D328" i="1"/>
  <c r="A329" i="1"/>
  <c r="B328" i="1"/>
  <c r="F171" i="1" l="1"/>
  <c r="G171" i="1" s="1"/>
  <c r="I171" i="1"/>
  <c r="C172" i="1" s="1"/>
  <c r="A330" i="1"/>
  <c r="D329" i="1"/>
  <c r="B329" i="1"/>
  <c r="D330" i="1" l="1"/>
  <c r="B330" i="1"/>
  <c r="A331" i="1"/>
  <c r="H172" i="1"/>
  <c r="E172" i="1"/>
  <c r="F172" i="1" l="1"/>
  <c r="G172" i="1" s="1"/>
  <c r="I172" i="1"/>
  <c r="C173" i="1" s="1"/>
  <c r="A332" i="1"/>
  <c r="B331" i="1"/>
  <c r="D331" i="1"/>
  <c r="H173" i="1" l="1"/>
  <c r="E173" i="1"/>
  <c r="A333" i="1"/>
  <c r="B332" i="1"/>
  <c r="D332" i="1"/>
  <c r="I173" i="1" l="1"/>
  <c r="C174" i="1" s="1"/>
  <c r="F173" i="1"/>
  <c r="G173" i="1" s="1"/>
  <c r="B333" i="1"/>
  <c r="D333" i="1"/>
  <c r="A334" i="1"/>
  <c r="H174" i="1" l="1"/>
  <c r="E174" i="1"/>
  <c r="D334" i="1"/>
  <c r="A335" i="1"/>
  <c r="B334" i="1"/>
  <c r="I174" i="1" l="1"/>
  <c r="C175" i="1" s="1"/>
  <c r="F174" i="1"/>
  <c r="G174" i="1" s="1"/>
  <c r="D335" i="1"/>
  <c r="A336" i="1"/>
  <c r="B335" i="1"/>
  <c r="B336" i="1" l="1"/>
  <c r="D336" i="1"/>
  <c r="A337" i="1"/>
  <c r="H175" i="1"/>
  <c r="E175" i="1"/>
  <c r="I175" i="1" l="1"/>
  <c r="C176" i="1" s="1"/>
  <c r="F175" i="1"/>
  <c r="G175" i="1" s="1"/>
  <c r="B337" i="1"/>
  <c r="D337" i="1"/>
  <c r="A338" i="1"/>
  <c r="D338" i="1" l="1"/>
  <c r="A339" i="1"/>
  <c r="B338" i="1"/>
  <c r="H176" i="1"/>
  <c r="E176" i="1"/>
  <c r="F176" i="1" l="1"/>
  <c r="G176" i="1" s="1"/>
  <c r="I176" i="1"/>
  <c r="C177" i="1" s="1"/>
  <c r="B339" i="1"/>
  <c r="A340" i="1"/>
  <c r="D339" i="1"/>
  <c r="B340" i="1" l="1"/>
  <c r="A341" i="1"/>
  <c r="D340" i="1"/>
  <c r="H177" i="1"/>
  <c r="E177" i="1"/>
  <c r="I177" i="1" l="1"/>
  <c r="C178" i="1" s="1"/>
  <c r="F177" i="1"/>
  <c r="G177" i="1" s="1"/>
  <c r="D341" i="1"/>
  <c r="A342" i="1"/>
  <c r="B341" i="1"/>
  <c r="H178" i="1" l="1"/>
  <c r="E178" i="1"/>
  <c r="B342" i="1"/>
  <c r="A343" i="1"/>
  <c r="D342" i="1"/>
  <c r="B343" i="1" l="1"/>
  <c r="D343" i="1"/>
  <c r="A344" i="1"/>
  <c r="F178" i="1"/>
  <c r="G178" i="1" s="1"/>
  <c r="I178" i="1"/>
  <c r="C179" i="1" s="1"/>
  <c r="H179" i="1" l="1"/>
  <c r="E179" i="1"/>
  <c r="D344" i="1"/>
  <c r="A345" i="1"/>
  <c r="B344" i="1"/>
  <c r="D345" i="1" l="1"/>
  <c r="A346" i="1"/>
  <c r="B345" i="1"/>
  <c r="F179" i="1"/>
  <c r="G179" i="1" s="1"/>
  <c r="I179" i="1"/>
  <c r="C180" i="1" s="1"/>
  <c r="E180" i="1" l="1"/>
  <c r="H180" i="1"/>
  <c r="D346" i="1"/>
  <c r="A347" i="1"/>
  <c r="B346" i="1"/>
  <c r="F180" i="1" l="1"/>
  <c r="G180" i="1" s="1"/>
  <c r="I180" i="1"/>
  <c r="C181" i="1" s="1"/>
  <c r="D347" i="1"/>
  <c r="B347" i="1"/>
  <c r="A348" i="1"/>
  <c r="H181" i="1" l="1"/>
  <c r="E181" i="1"/>
  <c r="B348" i="1"/>
  <c r="D348" i="1"/>
  <c r="A349" i="1"/>
  <c r="F181" i="1" l="1"/>
  <c r="G181" i="1" s="1"/>
  <c r="I181" i="1"/>
  <c r="C182" i="1" s="1"/>
  <c r="A350" i="1"/>
  <c r="D349" i="1"/>
  <c r="B349" i="1"/>
  <c r="H182" i="1" l="1"/>
  <c r="E182" i="1"/>
  <c r="B350" i="1"/>
  <c r="D350" i="1"/>
  <c r="A351" i="1"/>
  <c r="A352" i="1" l="1"/>
  <c r="B351" i="1"/>
  <c r="D351" i="1"/>
  <c r="F182" i="1"/>
  <c r="G182" i="1" s="1"/>
  <c r="I182" i="1"/>
  <c r="C183" i="1" s="1"/>
  <c r="A353" i="1" l="1"/>
  <c r="B352" i="1"/>
  <c r="D352" i="1"/>
  <c r="H183" i="1"/>
  <c r="E183" i="1"/>
  <c r="F183" i="1" l="1"/>
  <c r="G183" i="1" s="1"/>
  <c r="I183" i="1"/>
  <c r="C184" i="1" s="1"/>
  <c r="A354" i="1"/>
  <c r="B353" i="1"/>
  <c r="D353" i="1"/>
  <c r="D354" i="1" l="1"/>
  <c r="B354" i="1"/>
  <c r="A355" i="1"/>
  <c r="H184" i="1"/>
  <c r="E184" i="1"/>
  <c r="I184" i="1" l="1"/>
  <c r="C185" i="1" s="1"/>
  <c r="F184" i="1"/>
  <c r="G184" i="1" s="1"/>
  <c r="B355" i="1"/>
  <c r="D355" i="1"/>
  <c r="A356" i="1"/>
  <c r="A357" i="1" l="1"/>
  <c r="B356" i="1"/>
  <c r="D356" i="1"/>
  <c r="E185" i="1"/>
  <c r="H185" i="1"/>
  <c r="I185" i="1" l="1"/>
  <c r="C186" i="1" s="1"/>
  <c r="F185" i="1"/>
  <c r="G185" i="1" s="1"/>
  <c r="D357" i="1"/>
  <c r="A358" i="1"/>
  <c r="B357" i="1"/>
  <c r="H186" i="1" l="1"/>
  <c r="E186" i="1"/>
  <c r="D358" i="1"/>
  <c r="B358" i="1"/>
  <c r="A359" i="1"/>
  <c r="A360" i="1" l="1"/>
  <c r="B359" i="1"/>
  <c r="D359" i="1"/>
  <c r="F186" i="1"/>
  <c r="G186" i="1" s="1"/>
  <c r="I186" i="1"/>
  <c r="C187" i="1" s="1"/>
  <c r="H187" i="1" l="1"/>
  <c r="E187" i="1"/>
  <c r="D360" i="1"/>
  <c r="A361" i="1"/>
  <c r="B360" i="1"/>
  <c r="A362" i="1" l="1"/>
  <c r="B361" i="1"/>
  <c r="D361" i="1"/>
  <c r="I187" i="1"/>
  <c r="C188" i="1" s="1"/>
  <c r="F187" i="1"/>
  <c r="G187" i="1" s="1"/>
  <c r="H188" i="1" l="1"/>
  <c r="E188" i="1"/>
  <c r="A363" i="1"/>
  <c r="B362" i="1"/>
  <c r="D362" i="1"/>
  <c r="B363" i="1" l="1"/>
  <c r="D363" i="1"/>
  <c r="A364" i="1"/>
  <c r="F188" i="1"/>
  <c r="G188" i="1" s="1"/>
  <c r="I188" i="1"/>
  <c r="C189" i="1" s="1"/>
  <c r="B364" i="1" l="1"/>
  <c r="A365" i="1"/>
  <c r="D364" i="1"/>
  <c r="H189" i="1"/>
  <c r="E189" i="1"/>
  <c r="I189" i="1" l="1"/>
  <c r="C190" i="1" s="1"/>
  <c r="F189" i="1"/>
  <c r="G189" i="1" s="1"/>
  <c r="B365" i="1"/>
  <c r="D365" i="1"/>
  <c r="A366" i="1"/>
  <c r="H190" i="1" l="1"/>
  <c r="E190" i="1"/>
  <c r="B366" i="1"/>
  <c r="D366" i="1"/>
  <c r="A367" i="1"/>
  <c r="A368" i="1" l="1"/>
  <c r="D367" i="1"/>
  <c r="B367" i="1"/>
  <c r="I190" i="1"/>
  <c r="C191" i="1" s="1"/>
  <c r="F190" i="1"/>
  <c r="G190" i="1" s="1"/>
  <c r="E191" i="1" l="1"/>
  <c r="H191" i="1"/>
  <c r="D368" i="1"/>
  <c r="B368" i="1"/>
  <c r="A369" i="1"/>
  <c r="I191" i="1" l="1"/>
  <c r="C192" i="1" s="1"/>
  <c r="F191" i="1"/>
  <c r="G191" i="1" s="1"/>
  <c r="D369" i="1"/>
  <c r="A370" i="1"/>
  <c r="B369" i="1"/>
  <c r="E192" i="1" l="1"/>
  <c r="H192" i="1"/>
  <c r="D370" i="1"/>
  <c r="B370" i="1"/>
  <c r="A371" i="1"/>
  <c r="D371" i="1" l="1"/>
  <c r="B371" i="1"/>
  <c r="A372" i="1"/>
  <c r="F192" i="1"/>
  <c r="G192" i="1" s="1"/>
  <c r="I192" i="1"/>
  <c r="C193" i="1" s="1"/>
  <c r="H193" i="1" l="1"/>
  <c r="E193" i="1"/>
  <c r="D372" i="1"/>
  <c r="B372" i="1"/>
  <c r="A373" i="1"/>
  <c r="A374" i="1" l="1"/>
  <c r="B373" i="1"/>
  <c r="D373" i="1"/>
  <c r="I193" i="1"/>
  <c r="C194" i="1" s="1"/>
  <c r="F193" i="1"/>
  <c r="G193" i="1" s="1"/>
  <c r="E194" i="1" l="1"/>
  <c r="H194" i="1"/>
  <c r="D374" i="1"/>
  <c r="B374" i="1"/>
  <c r="A375" i="1"/>
  <c r="F194" i="1" l="1"/>
  <c r="G194" i="1" s="1"/>
  <c r="I194" i="1"/>
  <c r="C195" i="1" s="1"/>
  <c r="B375" i="1"/>
  <c r="A376" i="1"/>
  <c r="D375" i="1"/>
  <c r="B376" i="1" l="1"/>
  <c r="D376" i="1"/>
  <c r="A377" i="1"/>
  <c r="H195" i="1"/>
  <c r="E195" i="1"/>
  <c r="D377" i="1" l="1"/>
  <c r="B377" i="1"/>
  <c r="A378" i="1"/>
  <c r="F195" i="1"/>
  <c r="G195" i="1" s="1"/>
  <c r="I195" i="1"/>
  <c r="C196" i="1" s="1"/>
  <c r="H196" i="1" l="1"/>
  <c r="E196" i="1"/>
  <c r="A379" i="1"/>
  <c r="D378" i="1"/>
  <c r="B378" i="1"/>
  <c r="F196" i="1" l="1"/>
  <c r="G196" i="1" s="1"/>
  <c r="I196" i="1"/>
  <c r="C197" i="1" s="1"/>
  <c r="D379" i="1"/>
  <c r="B379" i="1"/>
  <c r="A380" i="1"/>
  <c r="H197" i="1" l="1"/>
  <c r="E197" i="1"/>
  <c r="D380" i="1"/>
  <c r="B380" i="1"/>
  <c r="I197" i="1" l="1"/>
  <c r="C198" i="1" s="1"/>
  <c r="F197" i="1"/>
  <c r="G197" i="1" s="1"/>
  <c r="H198" i="1" l="1"/>
  <c r="E198" i="1"/>
  <c r="F198" i="1" l="1"/>
  <c r="G198" i="1" s="1"/>
  <c r="I198" i="1"/>
  <c r="C199" i="1" s="1"/>
  <c r="H199" i="1" l="1"/>
  <c r="E199" i="1"/>
  <c r="F199" i="1" l="1"/>
  <c r="G199" i="1" s="1"/>
  <c r="I199" i="1"/>
  <c r="C200" i="1" s="1"/>
  <c r="H200" i="1" l="1"/>
  <c r="E200" i="1"/>
  <c r="I200" i="1" l="1"/>
  <c r="C201" i="1" s="1"/>
  <c r="F200" i="1"/>
  <c r="G200" i="1" s="1"/>
  <c r="H201" i="1" l="1"/>
  <c r="E201" i="1"/>
  <c r="I201" i="1" l="1"/>
  <c r="C202" i="1" s="1"/>
  <c r="F201" i="1"/>
  <c r="G201" i="1" s="1"/>
  <c r="H202" i="1" l="1"/>
  <c r="E202" i="1"/>
  <c r="I202" i="1" l="1"/>
  <c r="C203" i="1" s="1"/>
  <c r="F202" i="1"/>
  <c r="G202" i="1" s="1"/>
  <c r="H203" i="1" l="1"/>
  <c r="E203" i="1"/>
  <c r="F203" i="1" l="1"/>
  <c r="G203" i="1" s="1"/>
  <c r="I203" i="1"/>
  <c r="C204" i="1" s="1"/>
  <c r="H204" i="1" l="1"/>
  <c r="E204" i="1"/>
  <c r="F204" i="1" l="1"/>
  <c r="G204" i="1" s="1"/>
  <c r="I204" i="1"/>
  <c r="C205" i="1" s="1"/>
  <c r="H205" i="1" l="1"/>
  <c r="E205" i="1"/>
  <c r="I205" i="1" l="1"/>
  <c r="C206" i="1" s="1"/>
  <c r="F205" i="1"/>
  <c r="G205" i="1" s="1"/>
  <c r="H206" i="1" l="1"/>
  <c r="E206" i="1"/>
  <c r="F206" i="1" l="1"/>
  <c r="G206" i="1" s="1"/>
  <c r="I206" i="1"/>
  <c r="C207" i="1" s="1"/>
  <c r="H207" i="1" l="1"/>
  <c r="E207" i="1"/>
  <c r="I207" i="1" l="1"/>
  <c r="C208" i="1" s="1"/>
  <c r="F207" i="1"/>
  <c r="G207" i="1" s="1"/>
  <c r="E208" i="1" l="1"/>
  <c r="H208" i="1"/>
  <c r="I208" i="1" l="1"/>
  <c r="C209" i="1" s="1"/>
  <c r="F208" i="1"/>
  <c r="G208" i="1" s="1"/>
  <c r="H209" i="1" l="1"/>
  <c r="E209" i="1"/>
  <c r="I209" i="1" l="1"/>
  <c r="C210" i="1" s="1"/>
  <c r="F209" i="1"/>
  <c r="G209" i="1" s="1"/>
  <c r="E210" i="1" l="1"/>
  <c r="H210" i="1"/>
  <c r="I210" i="1" l="1"/>
  <c r="C211" i="1" s="1"/>
  <c r="F210" i="1"/>
  <c r="G210" i="1" s="1"/>
  <c r="E211" i="1" l="1"/>
  <c r="H211" i="1"/>
  <c r="F211" i="1" l="1"/>
  <c r="G211" i="1" s="1"/>
  <c r="I211" i="1"/>
  <c r="C212" i="1" s="1"/>
  <c r="E212" i="1" l="1"/>
  <c r="H212" i="1"/>
  <c r="I212" i="1" l="1"/>
  <c r="C213" i="1" s="1"/>
  <c r="F212" i="1"/>
  <c r="G212" i="1" s="1"/>
  <c r="H213" i="1" l="1"/>
  <c r="E213" i="1"/>
  <c r="F213" i="1" l="1"/>
  <c r="G213" i="1" s="1"/>
  <c r="I213" i="1"/>
  <c r="C214" i="1" s="1"/>
  <c r="E214" i="1" l="1"/>
  <c r="H214" i="1"/>
  <c r="F214" i="1" l="1"/>
  <c r="G214" i="1" s="1"/>
  <c r="I214" i="1"/>
  <c r="C215" i="1" s="1"/>
  <c r="H215" i="1" l="1"/>
  <c r="E215" i="1"/>
  <c r="I215" i="1" l="1"/>
  <c r="C216" i="1" s="1"/>
  <c r="F215" i="1"/>
  <c r="G215" i="1" s="1"/>
  <c r="H216" i="1" l="1"/>
  <c r="E216" i="1"/>
  <c r="I216" i="1" l="1"/>
  <c r="C217" i="1" s="1"/>
  <c r="F216" i="1"/>
  <c r="G216" i="1" s="1"/>
  <c r="E217" i="1" l="1"/>
  <c r="H217" i="1"/>
  <c r="F217" i="1" l="1"/>
  <c r="G217" i="1" s="1"/>
  <c r="I217" i="1"/>
  <c r="C218" i="1" s="1"/>
  <c r="H218" i="1" l="1"/>
  <c r="E218" i="1"/>
  <c r="I218" i="1" l="1"/>
  <c r="C219" i="1" s="1"/>
  <c r="F218" i="1"/>
  <c r="G218" i="1" s="1"/>
  <c r="H219" i="1" l="1"/>
  <c r="E219" i="1"/>
  <c r="F219" i="1" l="1"/>
  <c r="G219" i="1" s="1"/>
  <c r="I219" i="1"/>
  <c r="C220" i="1" s="1"/>
  <c r="H220" i="1" l="1"/>
  <c r="E220" i="1"/>
  <c r="I220" i="1" l="1"/>
  <c r="C221" i="1" s="1"/>
  <c r="F220" i="1"/>
  <c r="G220" i="1" s="1"/>
  <c r="H221" i="1" l="1"/>
  <c r="E221" i="1"/>
  <c r="I221" i="1" l="1"/>
  <c r="C222" i="1" s="1"/>
  <c r="F221" i="1"/>
  <c r="G221" i="1" s="1"/>
  <c r="H222" i="1" l="1"/>
  <c r="E222" i="1"/>
  <c r="F222" i="1" l="1"/>
  <c r="G222" i="1" s="1"/>
  <c r="I222" i="1"/>
  <c r="C223" i="1" s="1"/>
  <c r="H223" i="1" l="1"/>
  <c r="E223" i="1"/>
  <c r="I223" i="1" l="1"/>
  <c r="C224" i="1" s="1"/>
  <c r="F223" i="1"/>
  <c r="G223" i="1" s="1"/>
  <c r="E224" i="1" l="1"/>
  <c r="H224" i="1"/>
  <c r="F224" i="1" l="1"/>
  <c r="G224" i="1" s="1"/>
  <c r="I224" i="1"/>
  <c r="C225" i="1" s="1"/>
  <c r="H225" i="1" l="1"/>
  <c r="E225" i="1"/>
  <c r="F225" i="1" l="1"/>
  <c r="G225" i="1" s="1"/>
  <c r="I225" i="1"/>
  <c r="C226" i="1" s="1"/>
  <c r="H226" i="1" l="1"/>
  <c r="E226" i="1"/>
  <c r="I226" i="1" l="1"/>
  <c r="C227" i="1" s="1"/>
  <c r="F226" i="1"/>
  <c r="G226" i="1" s="1"/>
  <c r="H227" i="1" l="1"/>
  <c r="E227" i="1"/>
  <c r="F227" i="1" l="1"/>
  <c r="G227" i="1" s="1"/>
  <c r="I227" i="1"/>
  <c r="C228" i="1" s="1"/>
  <c r="E228" i="1" l="1"/>
  <c r="H228" i="1"/>
  <c r="F228" i="1" l="1"/>
  <c r="G228" i="1" s="1"/>
  <c r="I228" i="1"/>
  <c r="C229" i="1" s="1"/>
  <c r="H229" i="1" l="1"/>
  <c r="E229" i="1"/>
  <c r="I229" i="1" l="1"/>
  <c r="C230" i="1" s="1"/>
  <c r="F229" i="1"/>
  <c r="G229" i="1" s="1"/>
  <c r="H230" i="1" l="1"/>
  <c r="E230" i="1"/>
  <c r="I230" i="1" l="1"/>
  <c r="C231" i="1" s="1"/>
  <c r="F230" i="1"/>
  <c r="G230" i="1" s="1"/>
  <c r="H231" i="1" l="1"/>
  <c r="E231" i="1"/>
  <c r="I231" i="1" l="1"/>
  <c r="C232" i="1" s="1"/>
  <c r="F231" i="1"/>
  <c r="G231" i="1" s="1"/>
  <c r="H232" i="1" l="1"/>
  <c r="E232" i="1"/>
  <c r="I232" i="1" l="1"/>
  <c r="C233" i="1" s="1"/>
  <c r="F232" i="1"/>
  <c r="G232" i="1" s="1"/>
  <c r="H233" i="1" l="1"/>
  <c r="E233" i="1"/>
  <c r="I233" i="1" l="1"/>
  <c r="C234" i="1" s="1"/>
  <c r="F233" i="1"/>
  <c r="G233" i="1" s="1"/>
  <c r="H234" i="1" l="1"/>
  <c r="E234" i="1"/>
  <c r="I234" i="1" l="1"/>
  <c r="C235" i="1" s="1"/>
  <c r="F234" i="1"/>
  <c r="G234" i="1" s="1"/>
  <c r="H235" i="1" l="1"/>
  <c r="E235" i="1"/>
  <c r="F235" i="1" l="1"/>
  <c r="G235" i="1" s="1"/>
  <c r="I235" i="1"/>
  <c r="C236" i="1" s="1"/>
  <c r="H236" i="1" l="1"/>
  <c r="E236" i="1"/>
  <c r="I236" i="1" l="1"/>
  <c r="C237" i="1" s="1"/>
  <c r="F236" i="1"/>
  <c r="G236" i="1" s="1"/>
  <c r="H237" i="1" l="1"/>
  <c r="E237" i="1"/>
  <c r="I237" i="1" l="1"/>
  <c r="C238" i="1" s="1"/>
  <c r="F237" i="1"/>
  <c r="G237" i="1" s="1"/>
  <c r="E238" i="1" l="1"/>
  <c r="H238" i="1"/>
  <c r="F238" i="1" l="1"/>
  <c r="G238" i="1" s="1"/>
  <c r="I238" i="1"/>
  <c r="C239" i="1" s="1"/>
  <c r="H239" i="1" l="1"/>
  <c r="E239" i="1"/>
  <c r="I239" i="1" l="1"/>
  <c r="C240" i="1" s="1"/>
  <c r="F239" i="1"/>
  <c r="G239" i="1" s="1"/>
  <c r="H240" i="1" l="1"/>
  <c r="E240" i="1"/>
  <c r="I240" i="1" l="1"/>
  <c r="C241" i="1" s="1"/>
  <c r="F240" i="1"/>
  <c r="G240" i="1" s="1"/>
  <c r="H241" i="1" l="1"/>
  <c r="E241" i="1"/>
  <c r="I241" i="1" l="1"/>
  <c r="C242" i="1" s="1"/>
  <c r="F241" i="1"/>
  <c r="G241" i="1" s="1"/>
  <c r="H242" i="1" l="1"/>
  <c r="E242" i="1"/>
  <c r="I242" i="1" l="1"/>
  <c r="C243" i="1" s="1"/>
  <c r="F242" i="1"/>
  <c r="G242" i="1" s="1"/>
  <c r="E243" i="1" l="1"/>
  <c r="H243" i="1"/>
  <c r="F243" i="1" l="1"/>
  <c r="G243" i="1" s="1"/>
  <c r="I243" i="1"/>
  <c r="C244" i="1" s="1"/>
  <c r="H244" i="1" l="1"/>
  <c r="E244" i="1"/>
  <c r="F244" i="1" l="1"/>
  <c r="G244" i="1" s="1"/>
  <c r="I244" i="1"/>
  <c r="C245" i="1" s="1"/>
  <c r="H245" i="1" l="1"/>
  <c r="E245" i="1"/>
  <c r="F245" i="1" l="1"/>
  <c r="G245" i="1" s="1"/>
  <c r="I245" i="1"/>
  <c r="C246" i="1" s="1"/>
  <c r="H246" i="1" l="1"/>
  <c r="E246" i="1"/>
  <c r="F246" i="1" l="1"/>
  <c r="G246" i="1" s="1"/>
  <c r="I246" i="1"/>
  <c r="C247" i="1" s="1"/>
  <c r="E247" i="1" l="1"/>
  <c r="H247" i="1"/>
  <c r="F247" i="1" l="1"/>
  <c r="G247" i="1" s="1"/>
  <c r="I247" i="1"/>
  <c r="C248" i="1" s="1"/>
  <c r="E248" i="1" l="1"/>
  <c r="H248" i="1"/>
  <c r="F248" i="1" l="1"/>
  <c r="G248" i="1" s="1"/>
  <c r="I248" i="1"/>
  <c r="C249" i="1" s="1"/>
  <c r="H249" i="1" l="1"/>
  <c r="E249" i="1"/>
  <c r="F249" i="1" l="1"/>
  <c r="G249" i="1" s="1"/>
  <c r="I249" i="1"/>
  <c r="C250" i="1" s="1"/>
  <c r="H250" i="1" l="1"/>
  <c r="E250" i="1"/>
  <c r="F250" i="1" l="1"/>
  <c r="G250" i="1" s="1"/>
  <c r="I250" i="1"/>
  <c r="C251" i="1" s="1"/>
  <c r="H251" i="1" l="1"/>
  <c r="E251" i="1"/>
  <c r="I251" i="1" l="1"/>
  <c r="C252" i="1" s="1"/>
  <c r="F251" i="1"/>
  <c r="G251" i="1" s="1"/>
  <c r="H252" i="1" l="1"/>
  <c r="E252" i="1"/>
  <c r="F252" i="1" l="1"/>
  <c r="G252" i="1" s="1"/>
  <c r="I252" i="1"/>
  <c r="C253" i="1" s="1"/>
  <c r="H253" i="1" l="1"/>
  <c r="E253" i="1"/>
  <c r="I253" i="1" l="1"/>
  <c r="C254" i="1" s="1"/>
  <c r="F253" i="1"/>
  <c r="G253" i="1" s="1"/>
  <c r="E254" i="1" l="1"/>
  <c r="H254" i="1"/>
  <c r="F254" i="1" l="1"/>
  <c r="G254" i="1" s="1"/>
  <c r="I254" i="1"/>
  <c r="C255" i="1" s="1"/>
  <c r="H255" i="1" l="1"/>
  <c r="E255" i="1"/>
  <c r="I255" i="1" l="1"/>
  <c r="C256" i="1" s="1"/>
  <c r="F255" i="1"/>
  <c r="G255" i="1" s="1"/>
  <c r="H256" i="1" l="1"/>
  <c r="E256" i="1"/>
  <c r="F256" i="1" l="1"/>
  <c r="G256" i="1" s="1"/>
  <c r="I256" i="1"/>
  <c r="C257" i="1" s="1"/>
  <c r="H257" i="1" l="1"/>
  <c r="E257" i="1"/>
  <c r="F257" i="1" l="1"/>
  <c r="G257" i="1" s="1"/>
  <c r="I257" i="1"/>
  <c r="C258" i="1" s="1"/>
  <c r="H258" i="1" l="1"/>
  <c r="E258" i="1"/>
  <c r="I258" i="1" l="1"/>
  <c r="C259" i="1" s="1"/>
  <c r="F258" i="1"/>
  <c r="G258" i="1" s="1"/>
  <c r="H259" i="1" l="1"/>
  <c r="E259" i="1"/>
  <c r="I259" i="1" l="1"/>
  <c r="C260" i="1" s="1"/>
  <c r="F259" i="1"/>
  <c r="G259" i="1" s="1"/>
  <c r="H260" i="1" l="1"/>
  <c r="E260" i="1"/>
  <c r="I260" i="1" l="1"/>
  <c r="C261" i="1" s="1"/>
  <c r="F260" i="1"/>
  <c r="G260" i="1" s="1"/>
  <c r="H261" i="1" l="1"/>
  <c r="E261" i="1"/>
  <c r="F261" i="1" l="1"/>
  <c r="G261" i="1" s="1"/>
  <c r="I261" i="1"/>
  <c r="C262" i="1" s="1"/>
  <c r="H262" i="1" l="1"/>
  <c r="E262" i="1"/>
  <c r="I262" i="1" l="1"/>
  <c r="C263" i="1" s="1"/>
  <c r="F262" i="1"/>
  <c r="G262" i="1" s="1"/>
  <c r="H263" i="1" l="1"/>
  <c r="E263" i="1"/>
  <c r="I263" i="1" l="1"/>
  <c r="C264" i="1" s="1"/>
  <c r="F263" i="1"/>
  <c r="G263" i="1" s="1"/>
  <c r="E264" i="1" l="1"/>
  <c r="H264" i="1"/>
  <c r="F264" i="1" l="1"/>
  <c r="G264" i="1" s="1"/>
  <c r="I264" i="1"/>
  <c r="C265" i="1" s="1"/>
  <c r="H265" i="1" l="1"/>
  <c r="E265" i="1"/>
  <c r="I265" i="1" l="1"/>
  <c r="C266" i="1" s="1"/>
  <c r="F265" i="1"/>
  <c r="G265" i="1" s="1"/>
  <c r="H266" i="1" l="1"/>
  <c r="E266" i="1"/>
  <c r="I266" i="1" l="1"/>
  <c r="C267" i="1" s="1"/>
  <c r="F266" i="1"/>
  <c r="G266" i="1" s="1"/>
  <c r="H267" i="1" l="1"/>
  <c r="E267" i="1"/>
  <c r="I267" i="1" l="1"/>
  <c r="C268" i="1" s="1"/>
  <c r="F267" i="1"/>
  <c r="G267" i="1" s="1"/>
  <c r="H268" i="1" l="1"/>
  <c r="E268" i="1"/>
  <c r="F268" i="1" l="1"/>
  <c r="G268" i="1" s="1"/>
  <c r="I268" i="1"/>
  <c r="C269" i="1" s="1"/>
  <c r="H269" i="1" l="1"/>
  <c r="E269" i="1"/>
  <c r="I269" i="1" l="1"/>
  <c r="C270" i="1" s="1"/>
  <c r="F269" i="1"/>
  <c r="G269" i="1" s="1"/>
  <c r="H270" i="1" l="1"/>
  <c r="E270" i="1"/>
  <c r="I270" i="1" l="1"/>
  <c r="C271" i="1" s="1"/>
  <c r="F270" i="1"/>
  <c r="G270" i="1" s="1"/>
  <c r="H271" i="1" l="1"/>
  <c r="E271" i="1"/>
  <c r="I271" i="1" l="1"/>
  <c r="C272" i="1" s="1"/>
  <c r="F271" i="1"/>
  <c r="G271" i="1" s="1"/>
  <c r="E272" i="1" l="1"/>
  <c r="H272" i="1"/>
  <c r="I272" i="1" l="1"/>
  <c r="C273" i="1" s="1"/>
  <c r="F272" i="1"/>
  <c r="G272" i="1" s="1"/>
  <c r="H273" i="1" l="1"/>
  <c r="E273" i="1"/>
  <c r="F273" i="1" l="1"/>
  <c r="G273" i="1" s="1"/>
  <c r="I273" i="1"/>
  <c r="C274" i="1" s="1"/>
  <c r="H274" i="1" l="1"/>
  <c r="E274" i="1"/>
  <c r="F274" i="1" l="1"/>
  <c r="G274" i="1" s="1"/>
  <c r="I274" i="1"/>
  <c r="C275" i="1" s="1"/>
  <c r="H275" i="1" l="1"/>
  <c r="E275" i="1"/>
  <c r="F275" i="1" l="1"/>
  <c r="G275" i="1" s="1"/>
  <c r="I275" i="1"/>
  <c r="C276" i="1" s="1"/>
  <c r="H276" i="1" l="1"/>
  <c r="E276" i="1"/>
  <c r="I276" i="1" l="1"/>
  <c r="C277" i="1" s="1"/>
  <c r="F276" i="1"/>
  <c r="G276" i="1" s="1"/>
  <c r="H277" i="1" l="1"/>
  <c r="E277" i="1"/>
  <c r="F277" i="1" l="1"/>
  <c r="G277" i="1" s="1"/>
  <c r="I277" i="1"/>
  <c r="C278" i="1" s="1"/>
  <c r="H278" i="1" l="1"/>
  <c r="E278" i="1"/>
  <c r="F278" i="1" l="1"/>
  <c r="G278" i="1" s="1"/>
  <c r="I278" i="1"/>
  <c r="C279" i="1" s="1"/>
  <c r="H279" i="1" l="1"/>
  <c r="E279" i="1"/>
  <c r="I279" i="1" l="1"/>
  <c r="C280" i="1" s="1"/>
  <c r="F279" i="1"/>
  <c r="G279" i="1" s="1"/>
  <c r="E280" i="1" l="1"/>
  <c r="H280" i="1"/>
  <c r="F280" i="1" l="1"/>
  <c r="G280" i="1" s="1"/>
  <c r="I280" i="1"/>
  <c r="C281" i="1" s="1"/>
  <c r="H281" i="1" l="1"/>
  <c r="E281" i="1"/>
  <c r="F281" i="1" l="1"/>
  <c r="G281" i="1" s="1"/>
  <c r="I281" i="1"/>
  <c r="C282" i="1" s="1"/>
  <c r="E282" i="1" l="1"/>
  <c r="H282" i="1"/>
  <c r="I282" i="1" l="1"/>
  <c r="C283" i="1" s="1"/>
  <c r="F282" i="1"/>
  <c r="G282" i="1" s="1"/>
  <c r="H283" i="1" l="1"/>
  <c r="E283" i="1"/>
  <c r="F283" i="1" l="1"/>
  <c r="G283" i="1" s="1"/>
  <c r="I283" i="1"/>
  <c r="C284" i="1" s="1"/>
  <c r="H284" i="1" l="1"/>
  <c r="E284" i="1"/>
  <c r="F284" i="1" l="1"/>
  <c r="G284" i="1" s="1"/>
  <c r="I284" i="1"/>
  <c r="C285" i="1" s="1"/>
  <c r="E285" i="1" l="1"/>
  <c r="H285" i="1"/>
  <c r="I285" i="1" l="1"/>
  <c r="C286" i="1" s="1"/>
  <c r="F285" i="1"/>
  <c r="G285" i="1" s="1"/>
  <c r="H286" i="1" l="1"/>
  <c r="E286" i="1"/>
  <c r="I286" i="1" l="1"/>
  <c r="C287" i="1" s="1"/>
  <c r="F286" i="1"/>
  <c r="G286" i="1" s="1"/>
  <c r="H287" i="1" l="1"/>
  <c r="E287" i="1"/>
  <c r="F287" i="1" l="1"/>
  <c r="G287" i="1" s="1"/>
  <c r="I287" i="1"/>
  <c r="C288" i="1" s="1"/>
  <c r="H288" i="1" l="1"/>
  <c r="E288" i="1"/>
  <c r="I288" i="1" l="1"/>
  <c r="C289" i="1" s="1"/>
  <c r="F288" i="1"/>
  <c r="G288" i="1" s="1"/>
  <c r="H289" i="1" l="1"/>
  <c r="E289" i="1"/>
  <c r="I289" i="1" l="1"/>
  <c r="C290" i="1" s="1"/>
  <c r="F289" i="1"/>
  <c r="G289" i="1" s="1"/>
  <c r="H290" i="1" l="1"/>
  <c r="E290" i="1"/>
  <c r="I290" i="1" l="1"/>
  <c r="C291" i="1" s="1"/>
  <c r="F290" i="1"/>
  <c r="G290" i="1" s="1"/>
  <c r="H291" i="1" l="1"/>
  <c r="E291" i="1"/>
  <c r="F291" i="1" l="1"/>
  <c r="G291" i="1" s="1"/>
  <c r="I291" i="1"/>
  <c r="C292" i="1" s="1"/>
  <c r="E292" i="1" l="1"/>
  <c r="H292" i="1"/>
  <c r="I292" i="1" l="1"/>
  <c r="C293" i="1" s="1"/>
  <c r="F292" i="1"/>
  <c r="G292" i="1" s="1"/>
  <c r="H293" i="1" l="1"/>
  <c r="E293" i="1"/>
  <c r="I293" i="1" l="1"/>
  <c r="C294" i="1" s="1"/>
  <c r="F293" i="1"/>
  <c r="G293" i="1" s="1"/>
  <c r="E294" i="1" l="1"/>
  <c r="H294" i="1"/>
  <c r="F294" i="1" l="1"/>
  <c r="G294" i="1" s="1"/>
  <c r="I294" i="1"/>
  <c r="C295" i="1" s="1"/>
  <c r="H295" i="1" l="1"/>
  <c r="E295" i="1"/>
  <c r="F295" i="1" l="1"/>
  <c r="G295" i="1" s="1"/>
  <c r="I295" i="1"/>
  <c r="C296" i="1" s="1"/>
  <c r="H296" i="1" l="1"/>
  <c r="E296" i="1"/>
  <c r="F296" i="1" l="1"/>
  <c r="G296" i="1" s="1"/>
  <c r="I296" i="1"/>
  <c r="C297" i="1" s="1"/>
  <c r="E297" i="1" l="1"/>
  <c r="H297" i="1"/>
  <c r="F297" i="1" l="1"/>
  <c r="G297" i="1" s="1"/>
  <c r="I297" i="1"/>
  <c r="C298" i="1" s="1"/>
  <c r="H298" i="1" l="1"/>
  <c r="E298" i="1"/>
  <c r="I298" i="1" l="1"/>
  <c r="C299" i="1" s="1"/>
  <c r="F298" i="1"/>
  <c r="G298" i="1" s="1"/>
  <c r="H299" i="1" l="1"/>
  <c r="E299" i="1"/>
  <c r="I299" i="1" l="1"/>
  <c r="C300" i="1" s="1"/>
  <c r="F299" i="1"/>
  <c r="G299" i="1" s="1"/>
  <c r="H300" i="1" l="1"/>
  <c r="E300" i="1"/>
  <c r="I300" i="1" l="1"/>
  <c r="C301" i="1" s="1"/>
  <c r="F300" i="1"/>
  <c r="G300" i="1" s="1"/>
  <c r="H301" i="1" l="1"/>
  <c r="E301" i="1"/>
  <c r="I301" i="1" l="1"/>
  <c r="C302" i="1" s="1"/>
  <c r="F301" i="1"/>
  <c r="G301" i="1" s="1"/>
  <c r="H302" i="1" l="1"/>
  <c r="E302" i="1"/>
  <c r="I302" i="1" l="1"/>
  <c r="C303" i="1" s="1"/>
  <c r="F302" i="1"/>
  <c r="G302" i="1" s="1"/>
  <c r="H303" i="1" l="1"/>
  <c r="E303" i="1"/>
  <c r="F303" i="1" l="1"/>
  <c r="G303" i="1" s="1"/>
  <c r="I303" i="1"/>
  <c r="C304" i="1" s="1"/>
  <c r="H304" i="1" l="1"/>
  <c r="E304" i="1"/>
  <c r="F304" i="1" l="1"/>
  <c r="G304" i="1" s="1"/>
  <c r="I304" i="1"/>
  <c r="C305" i="1" s="1"/>
  <c r="E305" i="1" l="1"/>
  <c r="H305" i="1"/>
  <c r="I305" i="1" l="1"/>
  <c r="C306" i="1" s="1"/>
  <c r="F305" i="1"/>
  <c r="G305" i="1" s="1"/>
  <c r="H306" i="1" l="1"/>
  <c r="E306" i="1"/>
  <c r="F306" i="1" l="1"/>
  <c r="G306" i="1" s="1"/>
  <c r="I306" i="1"/>
  <c r="C307" i="1" s="1"/>
  <c r="H307" i="1" l="1"/>
  <c r="E307" i="1"/>
  <c r="F307" i="1" l="1"/>
  <c r="G307" i="1" s="1"/>
  <c r="I307" i="1"/>
  <c r="C308" i="1" s="1"/>
  <c r="H308" i="1" l="1"/>
  <c r="E308" i="1"/>
  <c r="F308" i="1" l="1"/>
  <c r="G308" i="1" s="1"/>
  <c r="I308" i="1"/>
  <c r="C309" i="1" s="1"/>
  <c r="E309" i="1" l="1"/>
  <c r="H309" i="1"/>
  <c r="I309" i="1" l="1"/>
  <c r="C310" i="1" s="1"/>
  <c r="F309" i="1"/>
  <c r="G309" i="1" s="1"/>
  <c r="H310" i="1" l="1"/>
  <c r="E310" i="1"/>
  <c r="F310" i="1" l="1"/>
  <c r="G310" i="1" s="1"/>
  <c r="I310" i="1"/>
  <c r="C311" i="1" s="1"/>
  <c r="H311" i="1" l="1"/>
  <c r="E311" i="1"/>
  <c r="I311" i="1" l="1"/>
  <c r="C312" i="1" s="1"/>
  <c r="F311" i="1"/>
  <c r="G311" i="1" s="1"/>
  <c r="E312" i="1" l="1"/>
  <c r="H312" i="1"/>
  <c r="F312" i="1" l="1"/>
  <c r="G312" i="1" s="1"/>
  <c r="I312" i="1"/>
  <c r="C313" i="1" s="1"/>
  <c r="H313" i="1" l="1"/>
  <c r="E313" i="1"/>
  <c r="F313" i="1" l="1"/>
  <c r="G313" i="1" s="1"/>
  <c r="I313" i="1"/>
  <c r="C314" i="1" s="1"/>
  <c r="H314" i="1" l="1"/>
  <c r="E314" i="1"/>
  <c r="I314" i="1" l="1"/>
  <c r="C315" i="1" s="1"/>
  <c r="F314" i="1"/>
  <c r="G314" i="1" s="1"/>
  <c r="E315" i="1" l="1"/>
  <c r="H315" i="1"/>
  <c r="I315" i="1" l="1"/>
  <c r="C316" i="1" s="1"/>
  <c r="F315" i="1"/>
  <c r="G315" i="1" s="1"/>
  <c r="E316" i="1" l="1"/>
  <c r="H316" i="1"/>
  <c r="F316" i="1" l="1"/>
  <c r="G316" i="1" s="1"/>
  <c r="I316" i="1"/>
  <c r="C317" i="1" s="1"/>
  <c r="E317" i="1" l="1"/>
  <c r="H317" i="1"/>
  <c r="I317" i="1" l="1"/>
  <c r="C318" i="1" s="1"/>
  <c r="F317" i="1"/>
  <c r="G317" i="1" s="1"/>
  <c r="H318" i="1" l="1"/>
  <c r="E318" i="1"/>
  <c r="I318" i="1" l="1"/>
  <c r="C319" i="1" s="1"/>
  <c r="F318" i="1"/>
  <c r="G318" i="1" s="1"/>
  <c r="H319" i="1" l="1"/>
  <c r="E319" i="1"/>
  <c r="I319" i="1" l="1"/>
  <c r="C320" i="1" s="1"/>
  <c r="F319" i="1"/>
  <c r="G319" i="1" s="1"/>
  <c r="H320" i="1" l="1"/>
  <c r="E320" i="1"/>
  <c r="F320" i="1" l="1"/>
  <c r="G320" i="1" s="1"/>
  <c r="I320" i="1"/>
  <c r="C321" i="1" s="1"/>
  <c r="H321" i="1" l="1"/>
  <c r="E321" i="1"/>
  <c r="I321" i="1" l="1"/>
  <c r="C322" i="1" s="1"/>
  <c r="F321" i="1"/>
  <c r="G321" i="1" s="1"/>
  <c r="H322" i="1" l="1"/>
  <c r="E322" i="1"/>
  <c r="I322" i="1" l="1"/>
  <c r="C323" i="1" s="1"/>
  <c r="F322" i="1"/>
  <c r="G322" i="1" s="1"/>
  <c r="H323" i="1" l="1"/>
  <c r="E323" i="1"/>
  <c r="I323" i="1" l="1"/>
  <c r="C324" i="1" s="1"/>
  <c r="F323" i="1"/>
  <c r="G323" i="1" s="1"/>
  <c r="H324" i="1" l="1"/>
  <c r="E324" i="1"/>
  <c r="I324" i="1" l="1"/>
  <c r="C325" i="1" s="1"/>
  <c r="F324" i="1"/>
  <c r="G324" i="1" s="1"/>
  <c r="H325" i="1" l="1"/>
  <c r="E325" i="1"/>
  <c r="I325" i="1" l="1"/>
  <c r="C326" i="1" s="1"/>
  <c r="F325" i="1"/>
  <c r="G325" i="1" s="1"/>
  <c r="H326" i="1" l="1"/>
  <c r="E326" i="1"/>
  <c r="I326" i="1" l="1"/>
  <c r="C327" i="1" s="1"/>
  <c r="F326" i="1"/>
  <c r="G326" i="1" s="1"/>
  <c r="H327" i="1" l="1"/>
  <c r="E327" i="1"/>
  <c r="F327" i="1" l="1"/>
  <c r="G327" i="1" s="1"/>
  <c r="I327" i="1"/>
  <c r="C328" i="1" s="1"/>
  <c r="H328" i="1" l="1"/>
  <c r="E328" i="1"/>
  <c r="I328" i="1" l="1"/>
  <c r="C329" i="1" s="1"/>
  <c r="F328" i="1"/>
  <c r="G328" i="1" s="1"/>
  <c r="H329" i="1" l="1"/>
  <c r="E329" i="1"/>
  <c r="F329" i="1" l="1"/>
  <c r="G329" i="1" s="1"/>
  <c r="I329" i="1"/>
  <c r="C330" i="1" s="1"/>
  <c r="H330" i="1" l="1"/>
  <c r="E330" i="1"/>
  <c r="F330" i="1" l="1"/>
  <c r="G330" i="1" s="1"/>
  <c r="I330" i="1"/>
  <c r="C331" i="1" s="1"/>
  <c r="E331" i="1" l="1"/>
  <c r="H331" i="1"/>
  <c r="I331" i="1" l="1"/>
  <c r="C332" i="1" s="1"/>
  <c r="F331" i="1"/>
  <c r="G331" i="1" s="1"/>
  <c r="H332" i="1" l="1"/>
  <c r="E332" i="1"/>
  <c r="F332" i="1" l="1"/>
  <c r="G332" i="1" s="1"/>
  <c r="I332" i="1"/>
  <c r="C333" i="1" s="1"/>
  <c r="E333" i="1" l="1"/>
  <c r="H333" i="1"/>
  <c r="I333" i="1" l="1"/>
  <c r="C334" i="1" s="1"/>
  <c r="F333" i="1"/>
  <c r="G333" i="1" s="1"/>
  <c r="H334" i="1" l="1"/>
  <c r="E334" i="1"/>
  <c r="I334" i="1" l="1"/>
  <c r="C335" i="1" s="1"/>
  <c r="F334" i="1"/>
  <c r="G334" i="1" s="1"/>
  <c r="H335" i="1" l="1"/>
  <c r="E335" i="1"/>
  <c r="I335" i="1" l="1"/>
  <c r="C336" i="1" s="1"/>
  <c r="F335" i="1"/>
  <c r="G335" i="1" s="1"/>
  <c r="H336" i="1" l="1"/>
  <c r="E336" i="1"/>
  <c r="F336" i="1" l="1"/>
  <c r="G336" i="1" s="1"/>
  <c r="I336" i="1"/>
  <c r="C337" i="1" s="1"/>
  <c r="E337" i="1" l="1"/>
  <c r="H337" i="1"/>
  <c r="F337" i="1" l="1"/>
  <c r="G337" i="1" s="1"/>
  <c r="I337" i="1"/>
  <c r="C338" i="1" s="1"/>
  <c r="H338" i="1" l="1"/>
  <c r="E338" i="1"/>
  <c r="I338" i="1" l="1"/>
  <c r="C339" i="1" s="1"/>
  <c r="F338" i="1"/>
  <c r="G338" i="1" s="1"/>
  <c r="H339" i="1" l="1"/>
  <c r="E339" i="1"/>
  <c r="I339" i="1" l="1"/>
  <c r="C340" i="1" s="1"/>
  <c r="F339" i="1"/>
  <c r="G339" i="1" s="1"/>
  <c r="E340" i="1" l="1"/>
  <c r="H340" i="1"/>
  <c r="F340" i="1" l="1"/>
  <c r="G340" i="1" s="1"/>
  <c r="I340" i="1"/>
  <c r="C341" i="1" s="1"/>
  <c r="H341" i="1" l="1"/>
  <c r="E341" i="1"/>
  <c r="I341" i="1" l="1"/>
  <c r="C342" i="1" s="1"/>
  <c r="F341" i="1"/>
  <c r="G341" i="1" s="1"/>
  <c r="H342" i="1" l="1"/>
  <c r="E342" i="1"/>
  <c r="I342" i="1" l="1"/>
  <c r="C343" i="1" s="1"/>
  <c r="F342" i="1"/>
  <c r="G342" i="1" s="1"/>
  <c r="H343" i="1" l="1"/>
  <c r="E343" i="1"/>
  <c r="I343" i="1" l="1"/>
  <c r="C344" i="1" s="1"/>
  <c r="F343" i="1"/>
  <c r="G343" i="1" s="1"/>
  <c r="H344" i="1" l="1"/>
  <c r="E344" i="1"/>
  <c r="F344" i="1" l="1"/>
  <c r="G344" i="1" s="1"/>
  <c r="I344" i="1"/>
  <c r="C345" i="1" s="1"/>
  <c r="E345" i="1" l="1"/>
  <c r="H345" i="1"/>
  <c r="I345" i="1" l="1"/>
  <c r="C346" i="1" s="1"/>
  <c r="F345" i="1"/>
  <c r="G345" i="1" s="1"/>
  <c r="E346" i="1" l="1"/>
  <c r="H346" i="1"/>
  <c r="I346" i="1" l="1"/>
  <c r="C347" i="1" s="1"/>
  <c r="F346" i="1"/>
  <c r="G346" i="1" s="1"/>
  <c r="E347" i="1" l="1"/>
  <c r="H347" i="1"/>
  <c r="I347" i="1" l="1"/>
  <c r="C348" i="1" s="1"/>
  <c r="F347" i="1"/>
  <c r="G347" i="1" s="1"/>
  <c r="H348" i="1" l="1"/>
  <c r="E348" i="1"/>
  <c r="I348" i="1" l="1"/>
  <c r="C349" i="1" s="1"/>
  <c r="F348" i="1"/>
  <c r="G348" i="1" s="1"/>
  <c r="E349" i="1" l="1"/>
  <c r="H349" i="1"/>
  <c r="F349" i="1" l="1"/>
  <c r="G349" i="1" s="1"/>
  <c r="I349" i="1"/>
  <c r="C350" i="1" s="1"/>
  <c r="H350" i="1" l="1"/>
  <c r="E350" i="1"/>
  <c r="I350" i="1" l="1"/>
  <c r="C351" i="1" s="1"/>
  <c r="F350" i="1"/>
  <c r="G350" i="1" s="1"/>
  <c r="E351" i="1" l="1"/>
  <c r="H351" i="1"/>
  <c r="I351" i="1" l="1"/>
  <c r="C352" i="1" s="1"/>
  <c r="F351" i="1"/>
  <c r="G351" i="1" s="1"/>
  <c r="H352" i="1" l="1"/>
  <c r="E352" i="1"/>
  <c r="F352" i="1" l="1"/>
  <c r="G352" i="1" s="1"/>
  <c r="I352" i="1"/>
  <c r="C353" i="1" s="1"/>
  <c r="H353" i="1" l="1"/>
  <c r="E353" i="1"/>
  <c r="F353" i="1" l="1"/>
  <c r="G353" i="1" s="1"/>
  <c r="I353" i="1"/>
  <c r="C354" i="1" s="1"/>
  <c r="H354" i="1" l="1"/>
  <c r="E354" i="1"/>
  <c r="F354" i="1" l="1"/>
  <c r="G354" i="1" s="1"/>
  <c r="I354" i="1"/>
  <c r="C355" i="1" s="1"/>
  <c r="H355" i="1" l="1"/>
  <c r="E355" i="1"/>
  <c r="F355" i="1" l="1"/>
  <c r="G355" i="1" s="1"/>
  <c r="I355" i="1"/>
  <c r="C356" i="1" s="1"/>
  <c r="H356" i="1" l="1"/>
  <c r="E356" i="1"/>
  <c r="F356" i="1" l="1"/>
  <c r="G356" i="1" s="1"/>
  <c r="I356" i="1"/>
  <c r="C357" i="1" s="1"/>
  <c r="H357" i="1" l="1"/>
  <c r="E357" i="1"/>
  <c r="F357" i="1" l="1"/>
  <c r="G357" i="1" s="1"/>
  <c r="I357" i="1"/>
  <c r="C358" i="1" s="1"/>
  <c r="E358" i="1" l="1"/>
  <c r="H358" i="1"/>
  <c r="F358" i="1" l="1"/>
  <c r="G358" i="1" s="1"/>
  <c r="I358" i="1"/>
  <c r="C359" i="1" s="1"/>
  <c r="H359" i="1" l="1"/>
  <c r="E359" i="1"/>
  <c r="F359" i="1" l="1"/>
  <c r="G359" i="1" s="1"/>
  <c r="I359" i="1"/>
  <c r="C360" i="1" s="1"/>
  <c r="H360" i="1" l="1"/>
  <c r="E360" i="1"/>
  <c r="I360" i="1" l="1"/>
  <c r="C361" i="1" s="1"/>
  <c r="F360" i="1"/>
  <c r="G360" i="1" s="1"/>
  <c r="H361" i="1" l="1"/>
  <c r="E361" i="1"/>
  <c r="F361" i="1" l="1"/>
  <c r="G361" i="1" s="1"/>
  <c r="I361" i="1"/>
  <c r="C362" i="1" s="1"/>
  <c r="H362" i="1" l="1"/>
  <c r="E362" i="1"/>
  <c r="F362" i="1" l="1"/>
  <c r="G362" i="1" s="1"/>
  <c r="I362" i="1"/>
  <c r="C363" i="1" s="1"/>
  <c r="H363" i="1" l="1"/>
  <c r="E363" i="1"/>
  <c r="F363" i="1" l="1"/>
  <c r="G363" i="1" s="1"/>
  <c r="I363" i="1"/>
  <c r="C364" i="1" s="1"/>
  <c r="H364" i="1" l="1"/>
  <c r="E364" i="1"/>
  <c r="I364" i="1" l="1"/>
  <c r="C365" i="1" s="1"/>
  <c r="F364" i="1"/>
  <c r="G364" i="1" s="1"/>
  <c r="H365" i="1" l="1"/>
  <c r="E365" i="1"/>
  <c r="I365" i="1" l="1"/>
  <c r="C366" i="1" s="1"/>
  <c r="F365" i="1"/>
  <c r="G365" i="1" s="1"/>
  <c r="H366" i="1" l="1"/>
  <c r="E366" i="1"/>
  <c r="F366" i="1" l="1"/>
  <c r="G366" i="1" s="1"/>
  <c r="I366" i="1"/>
  <c r="C367" i="1" s="1"/>
  <c r="H367" i="1" l="1"/>
  <c r="E367" i="1"/>
  <c r="F367" i="1" l="1"/>
  <c r="G367" i="1" s="1"/>
  <c r="I367" i="1"/>
  <c r="C368" i="1" s="1"/>
  <c r="E368" i="1" l="1"/>
  <c r="H368" i="1"/>
  <c r="F368" i="1" l="1"/>
  <c r="G368" i="1" s="1"/>
  <c r="I368" i="1"/>
  <c r="C369" i="1" s="1"/>
  <c r="H369" i="1" l="1"/>
  <c r="E369" i="1"/>
  <c r="I369" i="1" l="1"/>
  <c r="C370" i="1" s="1"/>
  <c r="F369" i="1"/>
  <c r="G369" i="1" s="1"/>
  <c r="E370" i="1" l="1"/>
  <c r="H370" i="1"/>
  <c r="F370" i="1" l="1"/>
  <c r="G370" i="1" s="1"/>
  <c r="I370" i="1"/>
  <c r="C371" i="1" s="1"/>
  <c r="H371" i="1" l="1"/>
  <c r="E371" i="1"/>
  <c r="F371" i="1" l="1"/>
  <c r="G371" i="1" s="1"/>
  <c r="I371" i="1"/>
  <c r="C372" i="1" s="1"/>
  <c r="H372" i="1" l="1"/>
  <c r="E372" i="1"/>
  <c r="I372" i="1" l="1"/>
  <c r="C373" i="1" s="1"/>
  <c r="F372" i="1"/>
  <c r="G372" i="1" s="1"/>
  <c r="E373" i="1" l="1"/>
  <c r="H373" i="1"/>
  <c r="F373" i="1" l="1"/>
  <c r="G373" i="1" s="1"/>
  <c r="I373" i="1"/>
  <c r="C374" i="1" s="1"/>
  <c r="H374" i="1" l="1"/>
  <c r="E374" i="1"/>
  <c r="I374" i="1" l="1"/>
  <c r="C375" i="1" s="1"/>
  <c r="F374" i="1"/>
  <c r="G374" i="1" s="1"/>
  <c r="E375" i="1" l="1"/>
  <c r="H375" i="1"/>
  <c r="F375" i="1" l="1"/>
  <c r="G375" i="1" s="1"/>
  <c r="I375" i="1"/>
  <c r="C376" i="1" s="1"/>
  <c r="E376" i="1" l="1"/>
  <c r="H376" i="1"/>
  <c r="I376" i="1" l="1"/>
  <c r="C377" i="1" s="1"/>
  <c r="F376" i="1"/>
  <c r="G376" i="1" s="1"/>
  <c r="H377" i="1" l="1"/>
  <c r="E377" i="1"/>
  <c r="I377" i="1" l="1"/>
  <c r="C378" i="1" s="1"/>
  <c r="F377" i="1"/>
  <c r="G377" i="1" s="1"/>
  <c r="H378" i="1" l="1"/>
  <c r="E378" i="1"/>
  <c r="F378" i="1" l="1"/>
  <c r="G378" i="1" s="1"/>
  <c r="I378" i="1"/>
  <c r="C379" i="1" s="1"/>
  <c r="H379" i="1" l="1"/>
  <c r="E379" i="1"/>
  <c r="F379" i="1" l="1"/>
  <c r="G379" i="1" s="1"/>
  <c r="I379" i="1"/>
  <c r="C380" i="1" s="1"/>
  <c r="H11" i="1" l="1"/>
  <c r="H10" i="1"/>
  <c r="H380" i="1"/>
  <c r="E380" i="1"/>
  <c r="I380" i="1" l="1"/>
  <c r="H9" i="1" s="1"/>
  <c r="F380" i="1"/>
  <c r="G380" i="1" s="1"/>
</calcChain>
</file>

<file path=xl/sharedStrings.xml><?xml version="1.0" encoding="utf-8"?>
<sst xmlns="http://schemas.openxmlformats.org/spreadsheetml/2006/main" count="103" uniqueCount="63">
  <si>
    <t>Immissione valori</t>
  </si>
  <si>
    <t>Importo prestito</t>
  </si>
  <si>
    <t>Importo fisso rata</t>
  </si>
  <si>
    <t>Tasso d'interesse annuale</t>
  </si>
  <si>
    <t>Numero di rate previsto</t>
  </si>
  <si>
    <t>Durata del prestito in anni</t>
  </si>
  <si>
    <t>Numero di rate effettivo</t>
  </si>
  <si>
    <t>Numero di rate annuali</t>
  </si>
  <si>
    <t>Totale rate anticipate</t>
  </si>
  <si>
    <t>Data inizio prestito</t>
  </si>
  <si>
    <t>Totale interessi</t>
  </si>
  <si>
    <t>Rate extra facoltative</t>
  </si>
  <si>
    <t>N. rata</t>
  </si>
  <si>
    <t>Data rata</t>
  </si>
  <si>
    <t>Saldo iniziale</t>
  </si>
  <si>
    <t>Rata extra</t>
  </si>
  <si>
    <t>Totale</t>
  </si>
  <si>
    <t>Quota capitale</t>
  </si>
  <si>
    <t>Quota interessi</t>
  </si>
  <si>
    <t>Saldo residuo</t>
  </si>
  <si>
    <t>Nome Consulente Commerciale</t>
  </si>
  <si>
    <t>Cell. Consulente Commerciale</t>
  </si>
  <si>
    <t>E-mail Consulente Commerciale</t>
  </si>
  <si>
    <t>Riepilogo finanziamento</t>
  </si>
  <si>
    <t>Preventivatore Taglia e sospendi la rata 2020</t>
  </si>
  <si>
    <t>Sospensione</t>
  </si>
  <si>
    <t>Banca</t>
  </si>
  <si>
    <t>Unicredit</t>
  </si>
  <si>
    <t>Bapr</t>
  </si>
  <si>
    <t>Forma tecnica (chirografario, ipotecario)</t>
  </si>
  <si>
    <t>chirografario</t>
  </si>
  <si>
    <t>Importo originario</t>
  </si>
  <si>
    <t>Residuo da rimborsare alla banca</t>
  </si>
  <si>
    <t>data di erogazione</t>
  </si>
  <si>
    <t>tasso applicato %</t>
  </si>
  <si>
    <t>Rata attuale mensilizzata</t>
  </si>
  <si>
    <t>Quota interessi da pagare in caso di sospensione mensilizzato</t>
  </si>
  <si>
    <t>Numero rate mensilizzate da sospendere</t>
  </si>
  <si>
    <t xml:space="preserve">risparmio annuale atteso per sospensione </t>
  </si>
  <si>
    <t>% commissione collocamento</t>
  </si>
  <si>
    <t>Importo commissione collocamento (min. 100 euro)</t>
  </si>
  <si>
    <t>% esame posizione</t>
  </si>
  <si>
    <t>importo esame posizione (min. 200 euro)</t>
  </si>
  <si>
    <t>% conferma garanzia</t>
  </si>
  <si>
    <t>Importo conferma garanzia</t>
  </si>
  <si>
    <t>incidenza % sul risparmio</t>
  </si>
  <si>
    <t>Allungamento</t>
  </si>
  <si>
    <t>Intesa San Paolo</t>
  </si>
  <si>
    <t>ipotecario</t>
  </si>
  <si>
    <t xml:space="preserve">Numero anni residui per la ordinaria scadenza </t>
  </si>
  <si>
    <t>Numero anni di allungamento</t>
  </si>
  <si>
    <t>Totale numero anni complessivi alla scadenza dopo allungamento</t>
  </si>
  <si>
    <t>Importo nuova rata in caso di allungamento</t>
  </si>
  <si>
    <t>Importo oggetto del piano di allungamento</t>
  </si>
  <si>
    <t>Piani di rientro</t>
  </si>
  <si>
    <t>Forma tecnica (affidamenti in conto corrente, anticipo fatture)</t>
  </si>
  <si>
    <t>Numero anni rientro</t>
  </si>
  <si>
    <t>Rata mensilizzata</t>
  </si>
  <si>
    <t>Totale riepilogativo</t>
  </si>
  <si>
    <t>Rate mensilizzate attuali</t>
  </si>
  <si>
    <t>Rata mensilizzata con gli interventi sospensione, allungamento, rientri</t>
  </si>
  <si>
    <t>Quota capitale risparmiato in caso di sospensione (mensile)</t>
  </si>
  <si>
    <t>Aff. In C/C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</si>
</sst>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L.&quot;* #,##0.00_);_(&quot;L.&quot;* \(#,##0.00\);_(&quot;L.&quot;* &quot;-&quot;??_);_(@_)"/>
    <numFmt numFmtId="165" formatCode="0_)"/>
    <numFmt numFmtId="166" formatCode="\€\ #,##0.00;\-\€\ #,##0.00"/>
    <numFmt numFmtId="167" formatCode="0.00?%_)"/>
    <numFmt numFmtId="168" formatCode="&quot;€&quot;\ #,##0.00"/>
    <numFmt numFmtId="169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22"/>
      <name val="Arial Narrow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3" fillId="0" borderId="0" xfId="0" applyNumberFormat="1" applyFont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 wrapText="1" indent="2"/>
    </xf>
    <xf numFmtId="0" fontId="2" fillId="2" borderId="2" xfId="0" applyFont="1" applyFill="1" applyBorder="1" applyAlignment="1" applyProtection="1">
      <alignment horizontal="left" wrapText="1" indent="3"/>
    </xf>
    <xf numFmtId="0" fontId="3" fillId="0" borderId="0" xfId="0" applyNumberFormat="1" applyFont="1" applyBorder="1" applyAlignment="1">
      <alignment wrapText="1"/>
    </xf>
    <xf numFmtId="0" fontId="2" fillId="2" borderId="1" xfId="0" applyFont="1" applyFill="1" applyBorder="1" applyAlignment="1" applyProtection="1">
      <alignment horizontal="left" wrapText="1" indent="2"/>
    </xf>
    <xf numFmtId="0" fontId="2" fillId="2" borderId="1" xfId="0" applyFont="1" applyFill="1" applyBorder="1" applyAlignment="1" applyProtection="1">
      <alignment horizontal="left" wrapText="1" indent="3"/>
    </xf>
    <xf numFmtId="0" fontId="4" fillId="2" borderId="0" xfId="0" applyFont="1" applyFill="1" applyBorder="1" applyAlignment="1">
      <alignment horizontal="right"/>
    </xf>
    <xf numFmtId="14" fontId="4" fillId="2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NumberFormat="1" applyFont="1" applyBorder="1" applyAlignment="1">
      <alignment horizontal="center"/>
    </xf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166" fontId="10" fillId="2" borderId="3" xfId="3" applyNumberFormat="1" applyFont="1" applyFill="1" applyBorder="1" applyAlignment="1" applyProtection="1">
      <alignment horizontal="right"/>
      <protection locked="0"/>
    </xf>
    <xf numFmtId="167" fontId="10" fillId="2" borderId="3" xfId="0" applyNumberFormat="1" applyFont="1" applyFill="1" applyBorder="1" applyAlignment="1" applyProtection="1">
      <alignment horizontal="right"/>
      <protection locked="0"/>
    </xf>
    <xf numFmtId="165" fontId="10" fillId="2" borderId="3" xfId="0" applyNumberFormat="1" applyFont="1" applyFill="1" applyBorder="1" applyAlignment="1" applyProtection="1">
      <alignment horizontal="right"/>
      <protection locked="0"/>
    </xf>
    <xf numFmtId="14" fontId="10" fillId="2" borderId="3" xfId="0" applyNumberFormat="1" applyFont="1" applyFill="1" applyBorder="1" applyAlignment="1" applyProtection="1">
      <alignment horizontal="right"/>
      <protection locked="0"/>
    </xf>
    <xf numFmtId="166" fontId="11" fillId="3" borderId="3" xfId="3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>
      <alignment horizontal="right"/>
    </xf>
    <xf numFmtId="168" fontId="11" fillId="4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13" fillId="0" borderId="0" xfId="0" applyFont="1" applyAlignment="1">
      <alignment vertical="center"/>
    </xf>
    <xf numFmtId="169" fontId="0" fillId="0" borderId="0" xfId="0" applyNumberFormat="1"/>
    <xf numFmtId="0" fontId="7" fillId="6" borderId="4" xfId="0" applyFont="1" applyFill="1" applyBorder="1" applyAlignment="1">
      <alignment horizontal="center" vertical="center" wrapText="1"/>
    </xf>
    <xf numFmtId="3" fontId="7" fillId="6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3" fontId="0" fillId="7" borderId="3" xfId="0" applyNumberForma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</xf>
    <xf numFmtId="3" fontId="14" fillId="7" borderId="3" xfId="1" applyNumberFormat="1" applyFont="1" applyFill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/>
    </xf>
    <xf numFmtId="14" fontId="0" fillId="7" borderId="3" xfId="0" applyNumberFormat="1" applyFill="1" applyBorder="1" applyAlignment="1" applyProtection="1">
      <alignment horizontal="center" vertical="center"/>
      <protection locked="0"/>
    </xf>
    <xf numFmtId="4" fontId="14" fillId="7" borderId="3" xfId="2" applyNumberFormat="1" applyFont="1" applyFill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14" fillId="4" borderId="3" xfId="1" applyNumberFormat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left" vertical="center" wrapText="1"/>
    </xf>
    <xf numFmtId="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3" fontId="14" fillId="4" borderId="3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right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3" fontId="0" fillId="4" borderId="3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4" fontId="14" fillId="4" borderId="3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right" vertical="center" wrapText="1"/>
    </xf>
    <xf numFmtId="4" fontId="16" fillId="4" borderId="3" xfId="0" applyNumberFormat="1" applyFont="1" applyFill="1" applyBorder="1" applyAlignment="1">
      <alignment horizontal="center" vertical="center"/>
    </xf>
    <xf numFmtId="3" fontId="7" fillId="6" borderId="3" xfId="0" applyNumberFormat="1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/>
      <protection locked="0"/>
    </xf>
    <xf numFmtId="4" fontId="0" fillId="7" borderId="3" xfId="0" applyNumberForma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1" fillId="5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</cellXfs>
  <cellStyles count="4">
    <cellStyle name="Migliaia" xfId="1" builtinId="3"/>
    <cellStyle name="Normale" xfId="0" builtinId="0"/>
    <cellStyle name="Percentuale" xfId="2" builtinId="5"/>
    <cellStyle name="Währung" xfId="3" xr:uid="{00000000-0005-0000-0000-000003000000}"/>
  </cellStyles>
  <dxfs count="9">
    <dxf>
      <font>
        <color theme="0"/>
      </font>
    </dxf>
    <dxf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26"/>
        </patternFill>
      </fill>
    </dxf>
    <dxf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26"/>
        </patternFill>
      </fill>
    </dxf>
    <dxf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144780</xdr:colOff>
      <xdr:row>0</xdr:row>
      <xdr:rowOff>304800</xdr:rowOff>
    </xdr:from>
    <xdr:to>
      <xdr:col>7</xdr:col>
      <xdr:colOff>640080</xdr:colOff>
      <xdr:row>2</xdr:row>
      <xdr:rowOff>38100</xdr:rowOff>
    </xdr:to>
    <xdr:pic>
      <xdr:nvPicPr>
        <xdr:cNvPr id="1149" name="Immagin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2420" y="304800"/>
          <a:ext cx="2026920" cy="44958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39117</xdr:colOff>
      <xdr:row>0</xdr:row>
      <xdr:rowOff>202698</xdr:rowOff>
    </xdr:from>
    <xdr:ext cx="3370833" cy="718530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117" y="202698"/>
          <a:ext cx="3370833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Calcolo Rata e Piano Ammortamento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5"/>
  <sheetViews>
    <sheetView showGridLines="0" workbookViewId="0">
      <selection activeCell="D8" sqref="D8"/>
    </sheetView>
  </sheetViews>
  <sheetFormatPr defaultColWidth="9.140625" defaultRowHeight="12.75" x14ac:dyDescent="0.2"/>
  <cols>
    <col min="1" max="1" width="7.5703125" style="2" customWidth="1"/>
    <col min="2" max="2" width="12.5703125" style="2" customWidth="1"/>
    <col min="3" max="3" width="16.7109375" style="2" customWidth="1"/>
    <col min="4" max="4" width="12.5703125" style="2" bestFit="1" customWidth="1"/>
    <col min="5" max="5" width="8.7109375" style="2" customWidth="1"/>
    <col min="6" max="6" width="10.7109375" style="2" bestFit="1" customWidth="1"/>
    <col min="7" max="7" width="11.7109375" style="2" customWidth="1"/>
    <col min="8" max="8" width="12" style="2" bestFit="1" customWidth="1"/>
    <col min="9" max="9" width="13.5703125" style="2" customWidth="1"/>
    <col min="10" max="10" width="6.140625" style="2" customWidth="1"/>
    <col min="11" max="11" width="9.140625" style="1" customWidth="1"/>
    <col min="12" max="12" width="15.28515625" style="1" customWidth="1"/>
    <col min="13" max="16384" width="9.140625" style="1"/>
  </cols>
  <sheetData>
    <row r="1" spans="1:10" ht="28.5" customHeight="1" x14ac:dyDescent="0.45">
      <c r="A1" s="23"/>
      <c r="B1" s="22"/>
      <c r="C1" s="22"/>
      <c r="D1" s="3"/>
      <c r="E1" s="3"/>
      <c r="F1" s="3"/>
      <c r="G1" s="3"/>
      <c r="H1" s="3"/>
      <c r="I1" s="3"/>
    </row>
    <row r="2" spans="1:10" ht="28.5" customHeight="1" x14ac:dyDescent="0.45">
      <c r="A2" s="23"/>
      <c r="B2" s="22"/>
      <c r="C2" s="22"/>
      <c r="D2" s="3"/>
      <c r="E2" s="3"/>
      <c r="F2" s="3"/>
      <c r="G2" s="3"/>
      <c r="H2" s="3"/>
      <c r="I2" s="3"/>
    </row>
    <row r="3" spans="1:10" ht="28.5" customHeight="1" thickBot="1" x14ac:dyDescent="0.5">
      <c r="A3" s="23"/>
      <c r="B3" s="22"/>
      <c r="C3" s="22"/>
      <c r="D3" s="3"/>
      <c r="E3" s="3"/>
      <c r="F3" s="3"/>
      <c r="G3" s="3"/>
      <c r="H3" s="3"/>
      <c r="I3" s="3"/>
    </row>
    <row r="4" spans="1:10" ht="3" customHeight="1" thickTop="1" x14ac:dyDescent="0.2">
      <c r="A4" s="5"/>
      <c r="B4" s="5"/>
      <c r="C4" s="5"/>
      <c r="D4" s="5"/>
      <c r="E4" s="5"/>
      <c r="F4" s="5"/>
      <c r="G4" s="5"/>
      <c r="H4" s="5"/>
      <c r="I4" s="5"/>
    </row>
    <row r="5" spans="1:10" ht="6.75" customHeight="1" x14ac:dyDescent="0.2">
      <c r="A5" s="6"/>
      <c r="B5" s="6"/>
      <c r="C5" s="6"/>
      <c r="D5" s="6"/>
      <c r="E5" s="6"/>
      <c r="F5" s="6"/>
      <c r="G5" s="6"/>
      <c r="H5" s="6"/>
      <c r="I5" s="6"/>
    </row>
    <row r="6" spans="1:10" ht="14.25" customHeight="1" x14ac:dyDescent="0.2">
      <c r="A6" s="24"/>
      <c r="B6" s="72" t="s">
        <v>0</v>
      </c>
      <c r="C6" s="72"/>
      <c r="D6" s="72"/>
      <c r="E6" s="25"/>
      <c r="F6" s="72" t="s">
        <v>23</v>
      </c>
      <c r="G6" s="72"/>
      <c r="H6" s="72"/>
      <c r="I6" s="3"/>
      <c r="J6" s="7"/>
    </row>
    <row r="7" spans="1:10" x14ac:dyDescent="0.2">
      <c r="A7" s="26"/>
      <c r="B7" s="74" t="s">
        <v>1</v>
      </c>
      <c r="C7" s="75"/>
      <c r="D7" s="27">
        <v>50000</v>
      </c>
      <c r="E7" s="25"/>
      <c r="F7" s="78" t="s">
        <v>2</v>
      </c>
      <c r="G7" s="78"/>
      <c r="H7" s="31">
        <f>IF(Values_Entered,-PMT(Interest_Rate/Num_Pmt_Per_Year,Loan_Years*Num_Pmt_Per_Year,Loan_Amount),"")</f>
        <v>966.64007647139579</v>
      </c>
      <c r="I7" s="3"/>
      <c r="J7" s="7"/>
    </row>
    <row r="8" spans="1:10" x14ac:dyDescent="0.2">
      <c r="A8" s="26"/>
      <c r="B8" s="74" t="s">
        <v>3</v>
      </c>
      <c r="C8" s="75"/>
      <c r="D8" s="28">
        <v>0.02</v>
      </c>
      <c r="E8" s="25"/>
      <c r="F8" s="78" t="s">
        <v>4</v>
      </c>
      <c r="G8" s="78"/>
      <c r="H8" s="32">
        <f>IF(Values_Entered,Loan_Years*Num_Pmt_Per_Year,"")</f>
        <v>60</v>
      </c>
      <c r="I8" s="8"/>
      <c r="J8" s="7"/>
    </row>
    <row r="9" spans="1:10" x14ac:dyDescent="0.2">
      <c r="A9" s="26"/>
      <c r="B9" s="74" t="s">
        <v>5</v>
      </c>
      <c r="C9" s="75"/>
      <c r="D9" s="29">
        <v>15</v>
      </c>
      <c r="E9" s="25"/>
      <c r="F9" s="78" t="s">
        <v>6</v>
      </c>
      <c r="G9" s="78"/>
      <c r="H9" s="32">
        <f>IF(Values_Entered,Number_of_Payments,"")</f>
        <v>60</v>
      </c>
      <c r="I9" s="8"/>
      <c r="J9" s="7"/>
    </row>
    <row r="10" spans="1:10" x14ac:dyDescent="0.2">
      <c r="A10" s="26"/>
      <c r="B10" s="74" t="s">
        <v>7</v>
      </c>
      <c r="C10" s="75"/>
      <c r="D10" s="29">
        <v>4</v>
      </c>
      <c r="E10" s="25"/>
      <c r="F10" s="78" t="s">
        <v>8</v>
      </c>
      <c r="G10" s="78"/>
      <c r="H10" s="31">
        <f>IF(Values_Entered,SUMIF(Beg_Bal,"&gt;0",Extra_Pay),"")</f>
        <v>0</v>
      </c>
      <c r="I10" s="8"/>
      <c r="J10" s="7"/>
    </row>
    <row r="11" spans="1:10" x14ac:dyDescent="0.2">
      <c r="A11" s="26"/>
      <c r="B11" s="74" t="s">
        <v>9</v>
      </c>
      <c r="C11" s="75"/>
      <c r="D11" s="30">
        <v>39855</v>
      </c>
      <c r="E11" s="25"/>
      <c r="F11" s="78" t="s">
        <v>10</v>
      </c>
      <c r="G11" s="78"/>
      <c r="H11" s="31">
        <f>IF(Values_Entered,SUMIF(Beg_Bal,"&gt;0",Int),"")</f>
        <v>7998.4045882837554</v>
      </c>
      <c r="I11" s="8"/>
      <c r="J11" s="7"/>
    </row>
    <row r="12" spans="1:10" x14ac:dyDescent="0.2">
      <c r="A12" s="26"/>
      <c r="B12" s="74" t="s">
        <v>11</v>
      </c>
      <c r="C12" s="75"/>
      <c r="D12" s="27">
        <v>0</v>
      </c>
      <c r="E12" s="25"/>
      <c r="F12" s="73"/>
      <c r="G12" s="73"/>
      <c r="H12" s="33"/>
      <c r="I12" s="8"/>
      <c r="J12" s="7"/>
    </row>
    <row r="13" spans="1:10" x14ac:dyDescent="0.2">
      <c r="A13" s="24"/>
      <c r="B13" s="24"/>
      <c r="C13" s="24"/>
      <c r="D13" s="24"/>
      <c r="E13" s="24"/>
      <c r="F13" s="24"/>
      <c r="G13" s="24"/>
      <c r="H13" s="24"/>
      <c r="I13" s="4"/>
      <c r="J13" s="7"/>
    </row>
    <row r="14" spans="1:10" x14ac:dyDescent="0.2">
      <c r="A14" s="24"/>
      <c r="B14" s="76" t="s">
        <v>20</v>
      </c>
      <c r="C14" s="76"/>
      <c r="D14" s="77"/>
      <c r="E14" s="77"/>
      <c r="F14" s="77"/>
      <c r="G14" s="24"/>
      <c r="H14" s="24"/>
      <c r="I14" s="4"/>
      <c r="J14" s="7"/>
    </row>
    <row r="15" spans="1:10" x14ac:dyDescent="0.2">
      <c r="A15" s="24"/>
      <c r="B15" s="76" t="s">
        <v>21</v>
      </c>
      <c r="C15" s="76"/>
      <c r="D15" s="77"/>
      <c r="E15" s="77"/>
      <c r="F15" s="77"/>
      <c r="G15" s="24"/>
      <c r="H15" s="24"/>
      <c r="I15" s="4"/>
      <c r="J15" s="7"/>
    </row>
    <row r="16" spans="1:10" x14ac:dyDescent="0.2">
      <c r="A16" s="24"/>
      <c r="B16" s="76" t="s">
        <v>22</v>
      </c>
      <c r="C16" s="76"/>
      <c r="D16" s="77"/>
      <c r="E16" s="77"/>
      <c r="F16" s="77"/>
      <c r="G16" s="24"/>
      <c r="H16" s="24"/>
      <c r="I16" s="4"/>
      <c r="J16" s="7"/>
    </row>
    <row r="17" spans="1:11" ht="13.5" customHeight="1" thickBot="1" x14ac:dyDescent="0.25">
      <c r="A17" s="4"/>
      <c r="B17" s="4"/>
      <c r="C17" s="4"/>
      <c r="D17" s="4"/>
      <c r="E17" s="4"/>
      <c r="F17" s="4"/>
      <c r="G17" s="4"/>
      <c r="H17" s="4"/>
      <c r="I17" s="4"/>
      <c r="J17" s="7"/>
    </row>
    <row r="18" spans="1:11" ht="3" customHeight="1" thickTop="1" x14ac:dyDescent="0.2">
      <c r="A18" s="5"/>
      <c r="B18" s="5"/>
      <c r="C18" s="5"/>
      <c r="D18" s="5"/>
      <c r="E18" s="5"/>
      <c r="F18" s="5"/>
      <c r="G18" s="5"/>
      <c r="H18" s="5"/>
      <c r="I18" s="5"/>
      <c r="J18" s="7"/>
    </row>
    <row r="19" spans="1:11" s="9" customFormat="1" ht="31.5" customHeight="1" thickBot="1" x14ac:dyDescent="0.25">
      <c r="A19" s="10" t="s">
        <v>12</v>
      </c>
      <c r="B19" s="11" t="s">
        <v>13</v>
      </c>
      <c r="C19" s="11" t="s">
        <v>14</v>
      </c>
      <c r="D19" s="11" t="s">
        <v>2</v>
      </c>
      <c r="E19" s="11" t="s">
        <v>15</v>
      </c>
      <c r="F19" s="11" t="s">
        <v>16</v>
      </c>
      <c r="G19" s="11" t="s">
        <v>17</v>
      </c>
      <c r="H19" s="11" t="s">
        <v>18</v>
      </c>
      <c r="I19" s="12" t="s">
        <v>19</v>
      </c>
      <c r="J19" s="13"/>
    </row>
    <row r="20" spans="1:11" s="9" customFormat="1" ht="3" customHeight="1" thickTop="1" x14ac:dyDescent="0.2">
      <c r="A20" s="5"/>
      <c r="B20" s="14"/>
      <c r="C20" s="14"/>
      <c r="D20" s="14"/>
      <c r="E20" s="14"/>
      <c r="F20" s="14"/>
      <c r="G20" s="14"/>
      <c r="H20" s="14"/>
      <c r="I20" s="15"/>
      <c r="J20" s="13"/>
    </row>
    <row r="21" spans="1:11" s="9" customFormat="1" x14ac:dyDescent="0.2">
      <c r="A21" s="16">
        <f>IF(Values_Entered,1,"")</f>
        <v>1</v>
      </c>
      <c r="B21" s="17">
        <f t="shared" ref="B21:B84" si="0">IF(Pay_Num&lt;&gt;"",DATE(YEAR(Loan_Start),MONTH(Loan_Start)+(Pay_Num)*12/Num_Pmt_Per_Year,DAY(Loan_Start)),"")</f>
        <v>39944</v>
      </c>
      <c r="C21" s="20">
        <f>IF(Values_Entered,Loan_Amount,"")</f>
        <v>50000</v>
      </c>
      <c r="D21" s="20">
        <f t="shared" ref="D21:D84" si="1">IF(Pay_Num&lt;&gt;"",Scheduled_Monthly_Payment,"")</f>
        <v>966.64007647139579</v>
      </c>
      <c r="E21" s="21">
        <f t="shared" ref="E21:E84" si="2">IF(AND(Pay_Num&lt;&gt;"",Sched_Pay+Scheduled_Extra_Payments&lt;Beg_Bal),Scheduled_Extra_Payments,IF(AND(Pay_Num&lt;&gt;"",Beg_Bal-Sched_Pay&gt;0),Beg_Bal-Sched_Pay,IF(Pay_Num&lt;&gt;"",0,"")))</f>
        <v>0</v>
      </c>
      <c r="F21" s="20">
        <f t="shared" ref="F21:F84" si="3">IF(AND(Pay_Num&lt;&gt;"",Sched_Pay+Extra_Pay&lt;Beg_Bal),Sched_Pay+Extra_Pay,IF(Pay_Num&lt;&gt;"",Beg_Bal,""))</f>
        <v>966.64007647139579</v>
      </c>
      <c r="G21" s="20">
        <f t="shared" ref="G21:G84" si="4">IF(Pay_Num&lt;&gt;"",Total_Pay-Int,"")</f>
        <v>716.64007647139579</v>
      </c>
      <c r="H21" s="20">
        <f>IF(Pay_Num&lt;&gt;"",Beg_Bal*(Interest_Rate/Num_Pmt_Per_Year),"")</f>
        <v>250</v>
      </c>
      <c r="I21" s="20">
        <f t="shared" ref="I21:I84" si="5">IF(AND(Pay_Num&lt;&gt;"",Sched_Pay+Extra_Pay&lt;Beg_Bal),Beg_Bal-Princ,IF(Pay_Num&lt;&gt;"",0,""))</f>
        <v>49283.359923528602</v>
      </c>
    </row>
    <row r="22" spans="1:11" s="9" customFormat="1" ht="12.75" customHeight="1" x14ac:dyDescent="0.2">
      <c r="A22" s="16">
        <f t="shared" ref="A22:A85" si="6">IF(Values_Entered,A21+1,"")</f>
        <v>2</v>
      </c>
      <c r="B22" s="17">
        <f t="shared" si="0"/>
        <v>40036</v>
      </c>
      <c r="C22" s="20">
        <f t="shared" ref="C22:C85" si="7">IF(Pay_Num&lt;&gt;"",I21,"")</f>
        <v>49283.359923528602</v>
      </c>
      <c r="D22" s="20">
        <f t="shared" si="1"/>
        <v>966.64007647139579</v>
      </c>
      <c r="E22" s="21">
        <f t="shared" si="2"/>
        <v>0</v>
      </c>
      <c r="F22" s="20">
        <f t="shared" si="3"/>
        <v>966.64007647139579</v>
      </c>
      <c r="G22" s="20">
        <f t="shared" si="4"/>
        <v>720.22327685375274</v>
      </c>
      <c r="H22" s="20">
        <f t="shared" ref="H22:H85" si="8">IF(Pay_Num&lt;&gt;"",Beg_Bal*Interest_Rate/Num_Pmt_Per_Year,"")</f>
        <v>246.41679961764302</v>
      </c>
      <c r="I22" s="20">
        <f t="shared" si="5"/>
        <v>48563.136646674851</v>
      </c>
    </row>
    <row r="23" spans="1:11" s="9" customFormat="1" ht="12.75" customHeight="1" x14ac:dyDescent="0.2">
      <c r="A23" s="16">
        <f t="shared" si="6"/>
        <v>3</v>
      </c>
      <c r="B23" s="17">
        <f t="shared" si="0"/>
        <v>40128</v>
      </c>
      <c r="C23" s="20">
        <f t="shared" si="7"/>
        <v>48563.136646674851</v>
      </c>
      <c r="D23" s="20">
        <f t="shared" si="1"/>
        <v>966.64007647139579</v>
      </c>
      <c r="E23" s="21">
        <f t="shared" si="2"/>
        <v>0</v>
      </c>
      <c r="F23" s="20">
        <f t="shared" si="3"/>
        <v>966.64007647139579</v>
      </c>
      <c r="G23" s="20">
        <f t="shared" si="4"/>
        <v>723.82439323802146</v>
      </c>
      <c r="H23" s="20">
        <f t="shared" si="8"/>
        <v>242.81568323337427</v>
      </c>
      <c r="I23" s="20">
        <f t="shared" si="5"/>
        <v>47839.31225343683</v>
      </c>
    </row>
    <row r="24" spans="1:11" s="9" customFormat="1" x14ac:dyDescent="0.2">
      <c r="A24" s="16">
        <f t="shared" si="6"/>
        <v>4</v>
      </c>
      <c r="B24" s="17">
        <f t="shared" si="0"/>
        <v>40220</v>
      </c>
      <c r="C24" s="20">
        <f t="shared" si="7"/>
        <v>47839.31225343683</v>
      </c>
      <c r="D24" s="20">
        <f t="shared" si="1"/>
        <v>966.64007647139579</v>
      </c>
      <c r="E24" s="21">
        <f t="shared" si="2"/>
        <v>0</v>
      </c>
      <c r="F24" s="20">
        <f t="shared" si="3"/>
        <v>966.64007647139579</v>
      </c>
      <c r="G24" s="20">
        <f t="shared" si="4"/>
        <v>727.44351520421162</v>
      </c>
      <c r="H24" s="20">
        <f t="shared" si="8"/>
        <v>239.19656126718417</v>
      </c>
      <c r="I24" s="20">
        <f t="shared" si="5"/>
        <v>47111.868738232617</v>
      </c>
    </row>
    <row r="25" spans="1:11" s="9" customFormat="1" x14ac:dyDescent="0.2">
      <c r="A25" s="16">
        <f t="shared" si="6"/>
        <v>5</v>
      </c>
      <c r="B25" s="17">
        <f t="shared" si="0"/>
        <v>40309</v>
      </c>
      <c r="C25" s="20">
        <f t="shared" si="7"/>
        <v>47111.868738232617</v>
      </c>
      <c r="D25" s="20">
        <f t="shared" si="1"/>
        <v>966.64007647139579</v>
      </c>
      <c r="E25" s="21">
        <f t="shared" si="2"/>
        <v>0</v>
      </c>
      <c r="F25" s="20">
        <f t="shared" si="3"/>
        <v>966.64007647139579</v>
      </c>
      <c r="G25" s="20">
        <f t="shared" si="4"/>
        <v>731.08073278023267</v>
      </c>
      <c r="H25" s="20">
        <f t="shared" si="8"/>
        <v>235.55934369116309</v>
      </c>
      <c r="I25" s="20">
        <f t="shared" si="5"/>
        <v>46380.788005452385</v>
      </c>
    </row>
    <row r="26" spans="1:11" x14ac:dyDescent="0.2">
      <c r="A26" s="16">
        <f t="shared" si="6"/>
        <v>6</v>
      </c>
      <c r="B26" s="17">
        <f t="shared" si="0"/>
        <v>40401</v>
      </c>
      <c r="C26" s="20">
        <f t="shared" si="7"/>
        <v>46380.788005452385</v>
      </c>
      <c r="D26" s="20">
        <f t="shared" si="1"/>
        <v>966.64007647139579</v>
      </c>
      <c r="E26" s="21">
        <f t="shared" si="2"/>
        <v>0</v>
      </c>
      <c r="F26" s="20">
        <f t="shared" si="3"/>
        <v>966.64007647139579</v>
      </c>
      <c r="G26" s="20">
        <f t="shared" si="4"/>
        <v>734.73613644413388</v>
      </c>
      <c r="H26" s="20">
        <f t="shared" si="8"/>
        <v>231.90394002726194</v>
      </c>
      <c r="I26" s="20">
        <f t="shared" si="5"/>
        <v>45646.051869008254</v>
      </c>
      <c r="J26" s="9"/>
      <c r="K26" s="9"/>
    </row>
    <row r="27" spans="1:11" x14ac:dyDescent="0.2">
      <c r="A27" s="16">
        <f t="shared" si="6"/>
        <v>7</v>
      </c>
      <c r="B27" s="17">
        <f t="shared" si="0"/>
        <v>40493</v>
      </c>
      <c r="C27" s="20">
        <f t="shared" si="7"/>
        <v>45646.051869008254</v>
      </c>
      <c r="D27" s="20">
        <f t="shared" si="1"/>
        <v>966.64007647139579</v>
      </c>
      <c r="E27" s="21">
        <f t="shared" si="2"/>
        <v>0</v>
      </c>
      <c r="F27" s="20">
        <f t="shared" si="3"/>
        <v>966.64007647139579</v>
      </c>
      <c r="G27" s="20">
        <f t="shared" si="4"/>
        <v>738.40981712635448</v>
      </c>
      <c r="H27" s="20">
        <f t="shared" si="8"/>
        <v>228.23025934504128</v>
      </c>
      <c r="I27" s="20">
        <f t="shared" si="5"/>
        <v>44907.6420518819</v>
      </c>
      <c r="J27" s="9"/>
      <c r="K27" s="9"/>
    </row>
    <row r="28" spans="1:11" x14ac:dyDescent="0.2">
      <c r="A28" s="16">
        <f t="shared" si="6"/>
        <v>8</v>
      </c>
      <c r="B28" s="17">
        <f t="shared" si="0"/>
        <v>40585</v>
      </c>
      <c r="C28" s="20">
        <f t="shared" si="7"/>
        <v>44907.6420518819</v>
      </c>
      <c r="D28" s="20">
        <f t="shared" si="1"/>
        <v>966.64007647139579</v>
      </c>
      <c r="E28" s="21">
        <f t="shared" si="2"/>
        <v>0</v>
      </c>
      <c r="F28" s="20">
        <f t="shared" si="3"/>
        <v>966.64007647139579</v>
      </c>
      <c r="G28" s="20">
        <f t="shared" si="4"/>
        <v>742.10186621198625</v>
      </c>
      <c r="H28" s="20">
        <f t="shared" si="8"/>
        <v>224.53821025940951</v>
      </c>
      <c r="I28" s="20">
        <f t="shared" si="5"/>
        <v>44165.54018566991</v>
      </c>
      <c r="J28" s="9"/>
      <c r="K28" s="9"/>
    </row>
    <row r="29" spans="1:11" x14ac:dyDescent="0.2">
      <c r="A29" s="16">
        <f t="shared" si="6"/>
        <v>9</v>
      </c>
      <c r="B29" s="17">
        <f t="shared" si="0"/>
        <v>40674</v>
      </c>
      <c r="C29" s="20">
        <f t="shared" si="7"/>
        <v>44165.54018566991</v>
      </c>
      <c r="D29" s="20">
        <f t="shared" si="1"/>
        <v>966.64007647139579</v>
      </c>
      <c r="E29" s="21">
        <f t="shared" si="2"/>
        <v>0</v>
      </c>
      <c r="F29" s="20">
        <f t="shared" si="3"/>
        <v>966.64007647139579</v>
      </c>
      <c r="G29" s="20">
        <f t="shared" si="4"/>
        <v>745.8123755430463</v>
      </c>
      <c r="H29" s="20">
        <f t="shared" si="8"/>
        <v>220.82770092834954</v>
      </c>
      <c r="I29" s="20">
        <f t="shared" si="5"/>
        <v>43419.72781012686</v>
      </c>
      <c r="J29" s="9"/>
      <c r="K29" s="9"/>
    </row>
    <row r="30" spans="1:11" x14ac:dyDescent="0.2">
      <c r="A30" s="16">
        <f t="shared" si="6"/>
        <v>10</v>
      </c>
      <c r="B30" s="17">
        <f t="shared" si="0"/>
        <v>40766</v>
      </c>
      <c r="C30" s="20">
        <f t="shared" si="7"/>
        <v>43419.72781012686</v>
      </c>
      <c r="D30" s="20">
        <f t="shared" si="1"/>
        <v>966.64007647139579</v>
      </c>
      <c r="E30" s="21">
        <f t="shared" si="2"/>
        <v>0</v>
      </c>
      <c r="F30" s="20">
        <f t="shared" si="3"/>
        <v>966.64007647139579</v>
      </c>
      <c r="G30" s="20">
        <f t="shared" si="4"/>
        <v>749.54143742076144</v>
      </c>
      <c r="H30" s="20">
        <f t="shared" si="8"/>
        <v>217.09863905063432</v>
      </c>
      <c r="I30" s="20">
        <f t="shared" si="5"/>
        <v>42670.186372706099</v>
      </c>
      <c r="J30" s="9"/>
      <c r="K30" s="9"/>
    </row>
    <row r="31" spans="1:11" x14ac:dyDescent="0.2">
      <c r="A31" s="16">
        <f t="shared" si="6"/>
        <v>11</v>
      </c>
      <c r="B31" s="17">
        <f t="shared" si="0"/>
        <v>40858</v>
      </c>
      <c r="C31" s="20">
        <f t="shared" si="7"/>
        <v>42670.186372706099</v>
      </c>
      <c r="D31" s="20">
        <f t="shared" si="1"/>
        <v>966.64007647139579</v>
      </c>
      <c r="E31" s="21">
        <f t="shared" si="2"/>
        <v>0</v>
      </c>
      <c r="F31" s="20">
        <f t="shared" si="3"/>
        <v>966.64007647139579</v>
      </c>
      <c r="G31" s="20">
        <f t="shared" si="4"/>
        <v>753.2891446078653</v>
      </c>
      <c r="H31" s="20">
        <f t="shared" si="8"/>
        <v>213.35093186353049</v>
      </c>
      <c r="I31" s="20">
        <f t="shared" si="5"/>
        <v>41916.897228098234</v>
      </c>
      <c r="J31" s="9"/>
      <c r="K31" s="9"/>
    </row>
    <row r="32" spans="1:11" x14ac:dyDescent="0.2">
      <c r="A32" s="16">
        <f t="shared" si="6"/>
        <v>12</v>
      </c>
      <c r="B32" s="17">
        <f t="shared" si="0"/>
        <v>40950</v>
      </c>
      <c r="C32" s="20">
        <f t="shared" si="7"/>
        <v>41916.897228098234</v>
      </c>
      <c r="D32" s="20">
        <f t="shared" si="1"/>
        <v>966.64007647139579</v>
      </c>
      <c r="E32" s="21">
        <f t="shared" si="2"/>
        <v>0</v>
      </c>
      <c r="F32" s="20">
        <f t="shared" si="3"/>
        <v>966.64007647139579</v>
      </c>
      <c r="G32" s="20">
        <f t="shared" si="4"/>
        <v>757.05559033090458</v>
      </c>
      <c r="H32" s="20">
        <f t="shared" si="8"/>
        <v>209.58448614049118</v>
      </c>
      <c r="I32" s="20">
        <f t="shared" si="5"/>
        <v>41159.841637767327</v>
      </c>
      <c r="J32" s="9"/>
      <c r="K32" s="9"/>
    </row>
    <row r="33" spans="1:11" x14ac:dyDescent="0.2">
      <c r="A33" s="16">
        <f t="shared" si="6"/>
        <v>13</v>
      </c>
      <c r="B33" s="17">
        <f t="shared" si="0"/>
        <v>41040</v>
      </c>
      <c r="C33" s="20">
        <f t="shared" si="7"/>
        <v>41159.841637767327</v>
      </c>
      <c r="D33" s="20">
        <f t="shared" si="1"/>
        <v>966.64007647139579</v>
      </c>
      <c r="E33" s="21">
        <f t="shared" si="2"/>
        <v>0</v>
      </c>
      <c r="F33" s="20">
        <f t="shared" si="3"/>
        <v>966.64007647139579</v>
      </c>
      <c r="G33" s="20">
        <f t="shared" si="4"/>
        <v>760.84086828255909</v>
      </c>
      <c r="H33" s="20">
        <f t="shared" si="8"/>
        <v>205.79920818883664</v>
      </c>
      <c r="I33" s="20">
        <f t="shared" si="5"/>
        <v>40399.000769484766</v>
      </c>
      <c r="J33" s="9"/>
      <c r="K33" s="9"/>
    </row>
    <row r="34" spans="1:11" x14ac:dyDescent="0.2">
      <c r="A34" s="16">
        <f t="shared" si="6"/>
        <v>14</v>
      </c>
      <c r="B34" s="17">
        <f t="shared" si="0"/>
        <v>41132</v>
      </c>
      <c r="C34" s="20">
        <f t="shared" si="7"/>
        <v>40399.000769484766</v>
      </c>
      <c r="D34" s="20">
        <f t="shared" si="1"/>
        <v>966.64007647139579</v>
      </c>
      <c r="E34" s="21">
        <f t="shared" si="2"/>
        <v>0</v>
      </c>
      <c r="F34" s="20">
        <f t="shared" si="3"/>
        <v>966.64007647139579</v>
      </c>
      <c r="G34" s="20">
        <f t="shared" si="4"/>
        <v>764.64507262397194</v>
      </c>
      <c r="H34" s="20">
        <f t="shared" si="8"/>
        <v>201.99500384742385</v>
      </c>
      <c r="I34" s="20">
        <f t="shared" si="5"/>
        <v>39634.355696860795</v>
      </c>
      <c r="J34" s="9"/>
      <c r="K34" s="9"/>
    </row>
    <row r="35" spans="1:11" x14ac:dyDescent="0.2">
      <c r="A35" s="16">
        <f t="shared" si="6"/>
        <v>15</v>
      </c>
      <c r="B35" s="17">
        <f t="shared" si="0"/>
        <v>41224</v>
      </c>
      <c r="C35" s="20">
        <f t="shared" si="7"/>
        <v>39634.355696860795</v>
      </c>
      <c r="D35" s="20">
        <f t="shared" si="1"/>
        <v>966.64007647139579</v>
      </c>
      <c r="E35" s="21">
        <f t="shared" si="2"/>
        <v>0</v>
      </c>
      <c r="F35" s="20">
        <f t="shared" si="3"/>
        <v>966.64007647139579</v>
      </c>
      <c r="G35" s="20">
        <f t="shared" si="4"/>
        <v>768.46829798709177</v>
      </c>
      <c r="H35" s="20">
        <f t="shared" si="8"/>
        <v>198.17177848430399</v>
      </c>
      <c r="I35" s="20">
        <f t="shared" si="5"/>
        <v>38865.887398873703</v>
      </c>
      <c r="J35" s="9"/>
      <c r="K35" s="9"/>
    </row>
    <row r="36" spans="1:11" x14ac:dyDescent="0.2">
      <c r="A36" s="16">
        <f t="shared" si="6"/>
        <v>16</v>
      </c>
      <c r="B36" s="17">
        <f t="shared" si="0"/>
        <v>41316</v>
      </c>
      <c r="C36" s="20">
        <f t="shared" si="7"/>
        <v>38865.887398873703</v>
      </c>
      <c r="D36" s="20">
        <f t="shared" si="1"/>
        <v>966.64007647139579</v>
      </c>
      <c r="E36" s="21">
        <f t="shared" si="2"/>
        <v>0</v>
      </c>
      <c r="F36" s="20">
        <f t="shared" si="3"/>
        <v>966.64007647139579</v>
      </c>
      <c r="G36" s="20">
        <f t="shared" si="4"/>
        <v>772.31063947702728</v>
      </c>
      <c r="H36" s="20">
        <f t="shared" si="8"/>
        <v>194.32943699436851</v>
      </c>
      <c r="I36" s="20">
        <f t="shared" si="5"/>
        <v>38093.576759396674</v>
      </c>
      <c r="J36" s="9"/>
      <c r="K36" s="9"/>
    </row>
    <row r="37" spans="1:11" x14ac:dyDescent="0.2">
      <c r="A37" s="16">
        <f t="shared" si="6"/>
        <v>17</v>
      </c>
      <c r="B37" s="17">
        <f t="shared" si="0"/>
        <v>41405</v>
      </c>
      <c r="C37" s="20">
        <f t="shared" si="7"/>
        <v>38093.576759396674</v>
      </c>
      <c r="D37" s="20">
        <f t="shared" si="1"/>
        <v>966.64007647139579</v>
      </c>
      <c r="E37" s="21">
        <f t="shared" si="2"/>
        <v>0</v>
      </c>
      <c r="F37" s="20">
        <f t="shared" si="3"/>
        <v>966.64007647139579</v>
      </c>
      <c r="G37" s="20">
        <f t="shared" si="4"/>
        <v>776.17219267441237</v>
      </c>
      <c r="H37" s="20">
        <f t="shared" si="8"/>
        <v>190.46788379698339</v>
      </c>
      <c r="I37" s="20">
        <f t="shared" si="5"/>
        <v>37317.40456672226</v>
      </c>
      <c r="J37" s="9"/>
      <c r="K37" s="9"/>
    </row>
    <row r="38" spans="1:11" x14ac:dyDescent="0.2">
      <c r="A38" s="16">
        <f t="shared" si="6"/>
        <v>18</v>
      </c>
      <c r="B38" s="17">
        <f t="shared" si="0"/>
        <v>41497</v>
      </c>
      <c r="C38" s="20">
        <f t="shared" si="7"/>
        <v>37317.40456672226</v>
      </c>
      <c r="D38" s="20">
        <f t="shared" si="1"/>
        <v>966.64007647139579</v>
      </c>
      <c r="E38" s="21">
        <f t="shared" si="2"/>
        <v>0</v>
      </c>
      <c r="F38" s="20">
        <f t="shared" si="3"/>
        <v>966.64007647139579</v>
      </c>
      <c r="G38" s="20">
        <f t="shared" si="4"/>
        <v>780.0530536377845</v>
      </c>
      <c r="H38" s="20">
        <f t="shared" si="8"/>
        <v>186.58702283361131</v>
      </c>
      <c r="I38" s="20">
        <f t="shared" si="5"/>
        <v>36537.351513084475</v>
      </c>
      <c r="J38" s="9"/>
      <c r="K38" s="9"/>
    </row>
    <row r="39" spans="1:11" x14ac:dyDescent="0.2">
      <c r="A39" s="16">
        <f t="shared" si="6"/>
        <v>19</v>
      </c>
      <c r="B39" s="17">
        <f t="shared" si="0"/>
        <v>41589</v>
      </c>
      <c r="C39" s="20">
        <f t="shared" si="7"/>
        <v>36537.351513084475</v>
      </c>
      <c r="D39" s="20">
        <f t="shared" si="1"/>
        <v>966.64007647139579</v>
      </c>
      <c r="E39" s="21">
        <f t="shared" si="2"/>
        <v>0</v>
      </c>
      <c r="F39" s="20">
        <f t="shared" si="3"/>
        <v>966.64007647139579</v>
      </c>
      <c r="G39" s="20">
        <f t="shared" si="4"/>
        <v>783.95331890597345</v>
      </c>
      <c r="H39" s="20">
        <f t="shared" si="8"/>
        <v>182.68675756542237</v>
      </c>
      <c r="I39" s="20">
        <f t="shared" si="5"/>
        <v>35753.398194178502</v>
      </c>
      <c r="J39" s="9"/>
      <c r="K39" s="9"/>
    </row>
    <row r="40" spans="1:11" x14ac:dyDescent="0.2">
      <c r="A40" s="16">
        <f t="shared" si="6"/>
        <v>20</v>
      </c>
      <c r="B40" s="17">
        <f t="shared" si="0"/>
        <v>41681</v>
      </c>
      <c r="C40" s="20">
        <f t="shared" si="7"/>
        <v>35753.398194178502</v>
      </c>
      <c r="D40" s="20">
        <f t="shared" si="1"/>
        <v>966.64007647139579</v>
      </c>
      <c r="E40" s="21">
        <f t="shared" si="2"/>
        <v>0</v>
      </c>
      <c r="F40" s="20">
        <f t="shared" si="3"/>
        <v>966.64007647139579</v>
      </c>
      <c r="G40" s="20">
        <f t="shared" si="4"/>
        <v>787.87308550050329</v>
      </c>
      <c r="H40" s="20">
        <f t="shared" si="8"/>
        <v>178.76699097089252</v>
      </c>
      <c r="I40" s="20">
        <f t="shared" si="5"/>
        <v>34965.525108677997</v>
      </c>
      <c r="J40" s="9"/>
      <c r="K40" s="9"/>
    </row>
    <row r="41" spans="1:11" x14ac:dyDescent="0.2">
      <c r="A41" s="16">
        <f t="shared" si="6"/>
        <v>21</v>
      </c>
      <c r="B41" s="17">
        <f t="shared" si="0"/>
        <v>41770</v>
      </c>
      <c r="C41" s="20">
        <f t="shared" si="7"/>
        <v>34965.525108677997</v>
      </c>
      <c r="D41" s="20">
        <f t="shared" si="1"/>
        <v>966.64007647139579</v>
      </c>
      <c r="E41" s="21">
        <f t="shared" si="2"/>
        <v>0</v>
      </c>
      <c r="F41" s="20">
        <f t="shared" si="3"/>
        <v>966.64007647139579</v>
      </c>
      <c r="G41" s="20">
        <f t="shared" si="4"/>
        <v>791.81245092800577</v>
      </c>
      <c r="H41" s="20">
        <f t="shared" si="8"/>
        <v>174.82762554338998</v>
      </c>
      <c r="I41" s="20">
        <f t="shared" si="5"/>
        <v>34173.712657749995</v>
      </c>
      <c r="J41" s="9"/>
      <c r="K41" s="9"/>
    </row>
    <row r="42" spans="1:11" x14ac:dyDescent="0.2">
      <c r="A42" s="16">
        <f t="shared" si="6"/>
        <v>22</v>
      </c>
      <c r="B42" s="17">
        <f t="shared" si="0"/>
        <v>41862</v>
      </c>
      <c r="C42" s="20">
        <f t="shared" si="7"/>
        <v>34173.712657749995</v>
      </c>
      <c r="D42" s="20">
        <f t="shared" si="1"/>
        <v>966.64007647139579</v>
      </c>
      <c r="E42" s="21">
        <f t="shared" si="2"/>
        <v>0</v>
      </c>
      <c r="F42" s="20">
        <f t="shared" si="3"/>
        <v>966.64007647139579</v>
      </c>
      <c r="G42" s="20">
        <f t="shared" si="4"/>
        <v>795.77151318264578</v>
      </c>
      <c r="H42" s="20">
        <f t="shared" si="8"/>
        <v>170.86856328874998</v>
      </c>
      <c r="I42" s="20">
        <f t="shared" si="5"/>
        <v>33377.941144567347</v>
      </c>
      <c r="J42" s="9"/>
      <c r="K42" s="9"/>
    </row>
    <row r="43" spans="1:11" x14ac:dyDescent="0.2">
      <c r="A43" s="16">
        <f t="shared" si="6"/>
        <v>23</v>
      </c>
      <c r="B43" s="17">
        <f t="shared" si="0"/>
        <v>41954</v>
      </c>
      <c r="C43" s="20">
        <f t="shared" si="7"/>
        <v>33377.941144567347</v>
      </c>
      <c r="D43" s="20">
        <f t="shared" si="1"/>
        <v>966.64007647139579</v>
      </c>
      <c r="E43" s="21">
        <f t="shared" si="2"/>
        <v>0</v>
      </c>
      <c r="F43" s="20">
        <f t="shared" si="3"/>
        <v>966.64007647139579</v>
      </c>
      <c r="G43" s="20">
        <f t="shared" si="4"/>
        <v>799.75037074855902</v>
      </c>
      <c r="H43" s="20">
        <f t="shared" si="8"/>
        <v>166.88970572283674</v>
      </c>
      <c r="I43" s="20">
        <f t="shared" si="5"/>
        <v>32578.190773818787</v>
      </c>
      <c r="J43" s="9"/>
      <c r="K43" s="9"/>
    </row>
    <row r="44" spans="1:11" x14ac:dyDescent="0.2">
      <c r="A44" s="16">
        <f t="shared" si="6"/>
        <v>24</v>
      </c>
      <c r="B44" s="17">
        <f t="shared" si="0"/>
        <v>42046</v>
      </c>
      <c r="C44" s="20">
        <f t="shared" si="7"/>
        <v>32578.190773818787</v>
      </c>
      <c r="D44" s="20">
        <f t="shared" si="1"/>
        <v>966.64007647139579</v>
      </c>
      <c r="E44" s="21">
        <f t="shared" si="2"/>
        <v>0</v>
      </c>
      <c r="F44" s="20">
        <f t="shared" si="3"/>
        <v>966.64007647139579</v>
      </c>
      <c r="G44" s="20">
        <f t="shared" si="4"/>
        <v>803.7491226023019</v>
      </c>
      <c r="H44" s="20">
        <f t="shared" si="8"/>
        <v>162.89095386909395</v>
      </c>
      <c r="I44" s="20">
        <f t="shared" si="5"/>
        <v>31774.441651216486</v>
      </c>
      <c r="J44" s="9"/>
      <c r="K44" s="9"/>
    </row>
    <row r="45" spans="1:11" x14ac:dyDescent="0.2">
      <c r="A45" s="16">
        <f t="shared" si="6"/>
        <v>25</v>
      </c>
      <c r="B45" s="17">
        <f t="shared" si="0"/>
        <v>42135</v>
      </c>
      <c r="C45" s="20">
        <f t="shared" si="7"/>
        <v>31774.441651216486</v>
      </c>
      <c r="D45" s="20">
        <f t="shared" si="1"/>
        <v>966.64007647139579</v>
      </c>
      <c r="E45" s="21">
        <f t="shared" si="2"/>
        <v>0</v>
      </c>
      <c r="F45" s="20">
        <f t="shared" si="3"/>
        <v>966.64007647139579</v>
      </c>
      <c r="G45" s="20">
        <f t="shared" si="4"/>
        <v>807.76786821531334</v>
      </c>
      <c r="H45" s="20">
        <f t="shared" si="8"/>
        <v>158.87220825608244</v>
      </c>
      <c r="I45" s="20">
        <f t="shared" si="5"/>
        <v>30966.673783001173</v>
      </c>
      <c r="J45" s="9"/>
      <c r="K45" s="9"/>
    </row>
    <row r="46" spans="1:11" x14ac:dyDescent="0.2">
      <c r="A46" s="16">
        <f t="shared" si="6"/>
        <v>26</v>
      </c>
      <c r="B46" s="17">
        <f t="shared" si="0"/>
        <v>42227</v>
      </c>
      <c r="C46" s="20">
        <f t="shared" si="7"/>
        <v>30966.673783001173</v>
      </c>
      <c r="D46" s="20">
        <f t="shared" si="1"/>
        <v>966.64007647139579</v>
      </c>
      <c r="E46" s="21">
        <f t="shared" si="2"/>
        <v>0</v>
      </c>
      <c r="F46" s="20">
        <f t="shared" si="3"/>
        <v>966.64007647139579</v>
      </c>
      <c r="G46" s="20">
        <f t="shared" si="4"/>
        <v>811.80670755638994</v>
      </c>
      <c r="H46" s="20">
        <f t="shared" si="8"/>
        <v>154.83336891500588</v>
      </c>
      <c r="I46" s="20">
        <f t="shared" si="5"/>
        <v>30154.867075444785</v>
      </c>
      <c r="J46" s="9"/>
      <c r="K46" s="9"/>
    </row>
    <row r="47" spans="1:11" x14ac:dyDescent="0.2">
      <c r="A47" s="16">
        <f t="shared" si="6"/>
        <v>27</v>
      </c>
      <c r="B47" s="17">
        <f t="shared" si="0"/>
        <v>42319</v>
      </c>
      <c r="C47" s="20">
        <f t="shared" si="7"/>
        <v>30154.867075444785</v>
      </c>
      <c r="D47" s="20">
        <f t="shared" si="1"/>
        <v>966.64007647139579</v>
      </c>
      <c r="E47" s="21">
        <f t="shared" si="2"/>
        <v>0</v>
      </c>
      <c r="F47" s="20">
        <f t="shared" si="3"/>
        <v>966.64007647139579</v>
      </c>
      <c r="G47" s="20">
        <f t="shared" si="4"/>
        <v>815.86574109417188</v>
      </c>
      <c r="H47" s="20">
        <f t="shared" si="8"/>
        <v>150.77433537722393</v>
      </c>
      <c r="I47" s="20">
        <f t="shared" si="5"/>
        <v>29339.001334350614</v>
      </c>
      <c r="J47" s="9"/>
      <c r="K47" s="9"/>
    </row>
    <row r="48" spans="1:11" x14ac:dyDescent="0.2">
      <c r="A48" s="16">
        <f t="shared" si="6"/>
        <v>28</v>
      </c>
      <c r="B48" s="17">
        <f t="shared" si="0"/>
        <v>42411</v>
      </c>
      <c r="C48" s="20">
        <f t="shared" si="7"/>
        <v>29339.001334350614</v>
      </c>
      <c r="D48" s="20">
        <f t="shared" si="1"/>
        <v>966.64007647139579</v>
      </c>
      <c r="E48" s="21">
        <f t="shared" si="2"/>
        <v>0</v>
      </c>
      <c r="F48" s="20">
        <f t="shared" si="3"/>
        <v>966.64007647139579</v>
      </c>
      <c r="G48" s="20">
        <f t="shared" si="4"/>
        <v>819.94506979964274</v>
      </c>
      <c r="H48" s="20">
        <f t="shared" si="8"/>
        <v>146.69500667175308</v>
      </c>
      <c r="I48" s="20">
        <f t="shared" si="5"/>
        <v>28519.056264550971</v>
      </c>
      <c r="J48" s="9"/>
      <c r="K48" s="9"/>
    </row>
    <row r="49" spans="1:11" x14ac:dyDescent="0.2">
      <c r="A49" s="16">
        <f t="shared" si="6"/>
        <v>29</v>
      </c>
      <c r="B49" s="17">
        <f t="shared" si="0"/>
        <v>42501</v>
      </c>
      <c r="C49" s="20">
        <f t="shared" si="7"/>
        <v>28519.056264550971</v>
      </c>
      <c r="D49" s="20">
        <f t="shared" si="1"/>
        <v>966.64007647139579</v>
      </c>
      <c r="E49" s="21">
        <f t="shared" si="2"/>
        <v>0</v>
      </c>
      <c r="F49" s="20">
        <f t="shared" si="3"/>
        <v>966.64007647139579</v>
      </c>
      <c r="G49" s="20">
        <f t="shared" si="4"/>
        <v>824.0447951486409</v>
      </c>
      <c r="H49" s="20">
        <f t="shared" si="8"/>
        <v>142.59528132275486</v>
      </c>
      <c r="I49" s="20">
        <f t="shared" si="5"/>
        <v>27695.011469402329</v>
      </c>
      <c r="J49" s="9"/>
      <c r="K49" s="9"/>
    </row>
    <row r="50" spans="1:11" x14ac:dyDescent="0.2">
      <c r="A50" s="16">
        <f t="shared" si="6"/>
        <v>30</v>
      </c>
      <c r="B50" s="17">
        <f t="shared" si="0"/>
        <v>42593</v>
      </c>
      <c r="C50" s="20">
        <f t="shared" si="7"/>
        <v>27695.011469402329</v>
      </c>
      <c r="D50" s="20">
        <f t="shared" si="1"/>
        <v>966.64007647139579</v>
      </c>
      <c r="E50" s="21">
        <f t="shared" si="2"/>
        <v>0</v>
      </c>
      <c r="F50" s="20">
        <f t="shared" si="3"/>
        <v>966.64007647139579</v>
      </c>
      <c r="G50" s="20">
        <f t="shared" si="4"/>
        <v>828.16501912438412</v>
      </c>
      <c r="H50" s="20">
        <f t="shared" si="8"/>
        <v>138.47505734701164</v>
      </c>
      <c r="I50" s="20">
        <f t="shared" si="5"/>
        <v>26866.846450277946</v>
      </c>
      <c r="J50" s="9"/>
      <c r="K50" s="9"/>
    </row>
    <row r="51" spans="1:11" x14ac:dyDescent="0.2">
      <c r="A51" s="16">
        <f t="shared" si="6"/>
        <v>31</v>
      </c>
      <c r="B51" s="17">
        <f t="shared" si="0"/>
        <v>42685</v>
      </c>
      <c r="C51" s="20">
        <f t="shared" si="7"/>
        <v>26866.846450277946</v>
      </c>
      <c r="D51" s="20">
        <f t="shared" si="1"/>
        <v>966.64007647139579</v>
      </c>
      <c r="E51" s="21">
        <f t="shared" si="2"/>
        <v>0</v>
      </c>
      <c r="F51" s="20">
        <f t="shared" si="3"/>
        <v>966.64007647139579</v>
      </c>
      <c r="G51" s="20">
        <f t="shared" si="4"/>
        <v>832.30584422000607</v>
      </c>
      <c r="H51" s="20">
        <f t="shared" si="8"/>
        <v>134.33423225138972</v>
      </c>
      <c r="I51" s="20">
        <f t="shared" si="5"/>
        <v>26034.540606057941</v>
      </c>
      <c r="J51" s="9"/>
      <c r="K51" s="9"/>
    </row>
    <row r="52" spans="1:11" x14ac:dyDescent="0.2">
      <c r="A52" s="16">
        <f t="shared" si="6"/>
        <v>32</v>
      </c>
      <c r="B52" s="17">
        <f t="shared" si="0"/>
        <v>42777</v>
      </c>
      <c r="C52" s="20">
        <f t="shared" si="7"/>
        <v>26034.540606057941</v>
      </c>
      <c r="D52" s="20">
        <f t="shared" si="1"/>
        <v>966.64007647139579</v>
      </c>
      <c r="E52" s="21">
        <f t="shared" si="2"/>
        <v>0</v>
      </c>
      <c r="F52" s="20">
        <f t="shared" si="3"/>
        <v>966.64007647139579</v>
      </c>
      <c r="G52" s="20">
        <f t="shared" si="4"/>
        <v>836.46737344110602</v>
      </c>
      <c r="H52" s="20">
        <f t="shared" si="8"/>
        <v>130.17270303028971</v>
      </c>
      <c r="I52" s="20">
        <f t="shared" si="5"/>
        <v>25198.073232616836</v>
      </c>
      <c r="J52" s="9"/>
      <c r="K52" s="9"/>
    </row>
    <row r="53" spans="1:11" x14ac:dyDescent="0.2">
      <c r="A53" s="16">
        <f t="shared" si="6"/>
        <v>33</v>
      </c>
      <c r="B53" s="17">
        <f t="shared" si="0"/>
        <v>42866</v>
      </c>
      <c r="C53" s="20">
        <f t="shared" si="7"/>
        <v>25198.073232616836</v>
      </c>
      <c r="D53" s="20">
        <f t="shared" si="1"/>
        <v>966.64007647139579</v>
      </c>
      <c r="E53" s="21">
        <f t="shared" si="2"/>
        <v>0</v>
      </c>
      <c r="F53" s="20">
        <f t="shared" si="3"/>
        <v>966.64007647139579</v>
      </c>
      <c r="G53" s="20">
        <f t="shared" si="4"/>
        <v>840.64971030831157</v>
      </c>
      <c r="H53" s="20">
        <f t="shared" si="8"/>
        <v>125.99036616308419</v>
      </c>
      <c r="I53" s="20">
        <f t="shared" si="5"/>
        <v>24357.423522308523</v>
      </c>
      <c r="J53" s="9"/>
      <c r="K53" s="9"/>
    </row>
    <row r="54" spans="1:11" x14ac:dyDescent="0.2">
      <c r="A54" s="16">
        <f t="shared" si="6"/>
        <v>34</v>
      </c>
      <c r="B54" s="17">
        <f t="shared" si="0"/>
        <v>42958</v>
      </c>
      <c r="C54" s="20">
        <f t="shared" si="7"/>
        <v>24357.423522308523</v>
      </c>
      <c r="D54" s="20">
        <f t="shared" si="1"/>
        <v>966.64007647139579</v>
      </c>
      <c r="E54" s="21">
        <f t="shared" si="2"/>
        <v>0</v>
      </c>
      <c r="F54" s="20">
        <f t="shared" si="3"/>
        <v>966.64007647139579</v>
      </c>
      <c r="G54" s="20">
        <f t="shared" si="4"/>
        <v>844.85295885985317</v>
      </c>
      <c r="H54" s="20">
        <f t="shared" si="8"/>
        <v>121.78711761154261</v>
      </c>
      <c r="I54" s="20">
        <f t="shared" si="5"/>
        <v>23512.570563448669</v>
      </c>
      <c r="J54" s="9"/>
      <c r="K54" s="9"/>
    </row>
    <row r="55" spans="1:11" x14ac:dyDescent="0.2">
      <c r="A55" s="16">
        <f t="shared" si="6"/>
        <v>35</v>
      </c>
      <c r="B55" s="17">
        <f t="shared" si="0"/>
        <v>43050</v>
      </c>
      <c r="C55" s="20">
        <f t="shared" si="7"/>
        <v>23512.570563448669</v>
      </c>
      <c r="D55" s="20">
        <f t="shared" si="1"/>
        <v>966.64007647139579</v>
      </c>
      <c r="E55" s="21">
        <f t="shared" si="2"/>
        <v>0</v>
      </c>
      <c r="F55" s="20">
        <f t="shared" si="3"/>
        <v>966.64007647139579</v>
      </c>
      <c r="G55" s="20">
        <f t="shared" si="4"/>
        <v>849.07722365415248</v>
      </c>
      <c r="H55" s="20">
        <f t="shared" si="8"/>
        <v>117.56285281724335</v>
      </c>
      <c r="I55" s="20">
        <f t="shared" si="5"/>
        <v>22663.493339794517</v>
      </c>
      <c r="J55" s="9"/>
      <c r="K55" s="9"/>
    </row>
    <row r="56" spans="1:11" x14ac:dyDescent="0.2">
      <c r="A56" s="16">
        <f t="shared" si="6"/>
        <v>36</v>
      </c>
      <c r="B56" s="17">
        <f t="shared" si="0"/>
        <v>43142</v>
      </c>
      <c r="C56" s="20">
        <f t="shared" si="7"/>
        <v>22663.493339794517</v>
      </c>
      <c r="D56" s="20">
        <f t="shared" si="1"/>
        <v>966.64007647139579</v>
      </c>
      <c r="E56" s="21">
        <f t="shared" si="2"/>
        <v>0</v>
      </c>
      <c r="F56" s="20">
        <f t="shared" si="3"/>
        <v>966.64007647139579</v>
      </c>
      <c r="G56" s="20">
        <f t="shared" si="4"/>
        <v>853.32260977242322</v>
      </c>
      <c r="H56" s="20">
        <f t="shared" si="8"/>
        <v>113.31746669897258</v>
      </c>
      <c r="I56" s="20">
        <f t="shared" si="5"/>
        <v>21810.170730022095</v>
      </c>
      <c r="J56" s="9"/>
      <c r="K56" s="9"/>
    </row>
    <row r="57" spans="1:11" x14ac:dyDescent="0.2">
      <c r="A57" s="16">
        <f t="shared" si="6"/>
        <v>37</v>
      </c>
      <c r="B57" s="17">
        <f t="shared" si="0"/>
        <v>43231</v>
      </c>
      <c r="C57" s="20">
        <f t="shared" si="7"/>
        <v>21810.170730022095</v>
      </c>
      <c r="D57" s="20">
        <f t="shared" si="1"/>
        <v>966.64007647139579</v>
      </c>
      <c r="E57" s="21">
        <f t="shared" si="2"/>
        <v>0</v>
      </c>
      <c r="F57" s="20">
        <f t="shared" si="3"/>
        <v>966.64007647139579</v>
      </c>
      <c r="G57" s="20">
        <f t="shared" si="4"/>
        <v>857.58922282128526</v>
      </c>
      <c r="H57" s="20">
        <f t="shared" si="8"/>
        <v>109.05085365011048</v>
      </c>
      <c r="I57" s="20">
        <f t="shared" si="5"/>
        <v>20952.581507200808</v>
      </c>
      <c r="J57" s="9"/>
      <c r="K57" s="9"/>
    </row>
    <row r="58" spans="1:11" x14ac:dyDescent="0.2">
      <c r="A58" s="16">
        <f t="shared" si="6"/>
        <v>38</v>
      </c>
      <c r="B58" s="17">
        <f t="shared" si="0"/>
        <v>43323</v>
      </c>
      <c r="C58" s="20">
        <f t="shared" si="7"/>
        <v>20952.581507200808</v>
      </c>
      <c r="D58" s="20">
        <f t="shared" si="1"/>
        <v>966.64007647139579</v>
      </c>
      <c r="E58" s="21">
        <f t="shared" si="2"/>
        <v>0</v>
      </c>
      <c r="F58" s="20">
        <f t="shared" si="3"/>
        <v>966.64007647139579</v>
      </c>
      <c r="G58" s="20">
        <f t="shared" si="4"/>
        <v>861.87716893539175</v>
      </c>
      <c r="H58" s="20">
        <f t="shared" si="8"/>
        <v>104.76290753600404</v>
      </c>
      <c r="I58" s="20">
        <f t="shared" si="5"/>
        <v>20090.704338265416</v>
      </c>
      <c r="J58" s="9"/>
      <c r="K58" s="9"/>
    </row>
    <row r="59" spans="1:11" x14ac:dyDescent="0.2">
      <c r="A59" s="16">
        <f t="shared" si="6"/>
        <v>39</v>
      </c>
      <c r="B59" s="17">
        <f t="shared" si="0"/>
        <v>43415</v>
      </c>
      <c r="C59" s="20">
        <f t="shared" si="7"/>
        <v>20090.704338265416</v>
      </c>
      <c r="D59" s="20">
        <f t="shared" si="1"/>
        <v>966.64007647139579</v>
      </c>
      <c r="E59" s="21">
        <f t="shared" si="2"/>
        <v>0</v>
      </c>
      <c r="F59" s="20">
        <f t="shared" si="3"/>
        <v>966.64007647139579</v>
      </c>
      <c r="G59" s="20">
        <f t="shared" si="4"/>
        <v>866.18655478006872</v>
      </c>
      <c r="H59" s="20">
        <f t="shared" si="8"/>
        <v>100.45352169132708</v>
      </c>
      <c r="I59" s="20">
        <f t="shared" si="5"/>
        <v>19224.517783485346</v>
      </c>
      <c r="J59" s="9"/>
      <c r="K59" s="9"/>
    </row>
    <row r="60" spans="1:11" x14ac:dyDescent="0.2">
      <c r="A60" s="16">
        <f t="shared" si="6"/>
        <v>40</v>
      </c>
      <c r="B60" s="17">
        <f t="shared" si="0"/>
        <v>43507</v>
      </c>
      <c r="C60" s="20">
        <f t="shared" si="7"/>
        <v>19224.517783485346</v>
      </c>
      <c r="D60" s="20">
        <f t="shared" si="1"/>
        <v>966.64007647139579</v>
      </c>
      <c r="E60" s="21">
        <f t="shared" si="2"/>
        <v>0</v>
      </c>
      <c r="F60" s="20">
        <f t="shared" si="3"/>
        <v>966.64007647139579</v>
      </c>
      <c r="G60" s="20">
        <f t="shared" si="4"/>
        <v>870.51748755396909</v>
      </c>
      <c r="H60" s="20">
        <f t="shared" si="8"/>
        <v>96.122588917426725</v>
      </c>
      <c r="I60" s="20">
        <f t="shared" si="5"/>
        <v>18354.000295931375</v>
      </c>
      <c r="J60" s="9"/>
      <c r="K60" s="9"/>
    </row>
    <row r="61" spans="1:11" x14ac:dyDescent="0.2">
      <c r="A61" s="16">
        <f t="shared" si="6"/>
        <v>41</v>
      </c>
      <c r="B61" s="17">
        <f t="shared" si="0"/>
        <v>43596</v>
      </c>
      <c r="C61" s="20">
        <f t="shared" si="7"/>
        <v>18354.000295931375</v>
      </c>
      <c r="D61" s="20">
        <f t="shared" si="1"/>
        <v>966.64007647139579</v>
      </c>
      <c r="E61" s="21">
        <f t="shared" si="2"/>
        <v>0</v>
      </c>
      <c r="F61" s="20">
        <f t="shared" si="3"/>
        <v>966.64007647139579</v>
      </c>
      <c r="G61" s="20">
        <f t="shared" si="4"/>
        <v>874.87007499173887</v>
      </c>
      <c r="H61" s="20">
        <f t="shared" si="8"/>
        <v>91.770001479656884</v>
      </c>
      <c r="I61" s="20">
        <f t="shared" si="5"/>
        <v>17479.130220939638</v>
      </c>
      <c r="J61" s="9"/>
      <c r="K61" s="9"/>
    </row>
    <row r="62" spans="1:11" x14ac:dyDescent="0.2">
      <c r="A62" s="16">
        <f t="shared" si="6"/>
        <v>42</v>
      </c>
      <c r="B62" s="17">
        <f t="shared" si="0"/>
        <v>43688</v>
      </c>
      <c r="C62" s="20">
        <f t="shared" si="7"/>
        <v>17479.130220939638</v>
      </c>
      <c r="D62" s="20">
        <f t="shared" si="1"/>
        <v>966.64007647139579</v>
      </c>
      <c r="E62" s="21">
        <f t="shared" si="2"/>
        <v>0</v>
      </c>
      <c r="F62" s="20">
        <f t="shared" si="3"/>
        <v>966.64007647139579</v>
      </c>
      <c r="G62" s="20">
        <f t="shared" si="4"/>
        <v>879.24442536669756</v>
      </c>
      <c r="H62" s="20">
        <f t="shared" si="8"/>
        <v>87.395651104698189</v>
      </c>
      <c r="I62" s="20">
        <f t="shared" si="5"/>
        <v>16599.88579557294</v>
      </c>
      <c r="J62" s="9"/>
      <c r="K62" s="9"/>
    </row>
    <row r="63" spans="1:11" x14ac:dyDescent="0.2">
      <c r="A63" s="16">
        <f t="shared" si="6"/>
        <v>43</v>
      </c>
      <c r="B63" s="17">
        <f t="shared" si="0"/>
        <v>43780</v>
      </c>
      <c r="C63" s="20">
        <f t="shared" si="7"/>
        <v>16599.88579557294</v>
      </c>
      <c r="D63" s="20">
        <f t="shared" si="1"/>
        <v>966.64007647139579</v>
      </c>
      <c r="E63" s="21">
        <f t="shared" si="2"/>
        <v>0</v>
      </c>
      <c r="F63" s="20">
        <f t="shared" si="3"/>
        <v>966.64007647139579</v>
      </c>
      <c r="G63" s="20">
        <f t="shared" si="4"/>
        <v>883.64064749353111</v>
      </c>
      <c r="H63" s="20">
        <f t="shared" si="8"/>
        <v>82.999428977864696</v>
      </c>
      <c r="I63" s="20">
        <f t="shared" si="5"/>
        <v>15716.245148079408</v>
      </c>
      <c r="J63" s="9"/>
      <c r="K63" s="9"/>
    </row>
    <row r="64" spans="1:11" x14ac:dyDescent="0.2">
      <c r="A64" s="16">
        <f t="shared" si="6"/>
        <v>44</v>
      </c>
      <c r="B64" s="17">
        <f t="shared" si="0"/>
        <v>43872</v>
      </c>
      <c r="C64" s="20">
        <f t="shared" si="7"/>
        <v>15716.245148079408</v>
      </c>
      <c r="D64" s="20">
        <f t="shared" si="1"/>
        <v>966.64007647139579</v>
      </c>
      <c r="E64" s="21">
        <f t="shared" si="2"/>
        <v>0</v>
      </c>
      <c r="F64" s="20">
        <f t="shared" si="3"/>
        <v>966.64007647139579</v>
      </c>
      <c r="G64" s="20">
        <f t="shared" si="4"/>
        <v>888.05885073099876</v>
      </c>
      <c r="H64" s="20">
        <f t="shared" si="8"/>
        <v>78.581225740397045</v>
      </c>
      <c r="I64" s="20">
        <f t="shared" si="5"/>
        <v>14828.186297348409</v>
      </c>
      <c r="J64" s="9"/>
      <c r="K64" s="9"/>
    </row>
    <row r="65" spans="1:11" x14ac:dyDescent="0.2">
      <c r="A65" s="16">
        <f t="shared" si="6"/>
        <v>45</v>
      </c>
      <c r="B65" s="17">
        <f t="shared" si="0"/>
        <v>43962</v>
      </c>
      <c r="C65" s="20">
        <f t="shared" si="7"/>
        <v>14828.186297348409</v>
      </c>
      <c r="D65" s="20">
        <f t="shared" si="1"/>
        <v>966.64007647139579</v>
      </c>
      <c r="E65" s="21">
        <f t="shared" si="2"/>
        <v>0</v>
      </c>
      <c r="F65" s="20">
        <f t="shared" si="3"/>
        <v>966.64007647139579</v>
      </c>
      <c r="G65" s="20">
        <f t="shared" si="4"/>
        <v>892.49914498465375</v>
      </c>
      <c r="H65" s="20">
        <f t="shared" si="8"/>
        <v>74.140931486742048</v>
      </c>
      <c r="I65" s="20">
        <f t="shared" si="5"/>
        <v>13935.687152363756</v>
      </c>
      <c r="J65" s="9"/>
      <c r="K65" s="9"/>
    </row>
    <row r="66" spans="1:11" x14ac:dyDescent="0.2">
      <c r="A66" s="16">
        <f t="shared" si="6"/>
        <v>46</v>
      </c>
      <c r="B66" s="17">
        <f t="shared" si="0"/>
        <v>44054</v>
      </c>
      <c r="C66" s="20">
        <f t="shared" si="7"/>
        <v>13935.687152363756</v>
      </c>
      <c r="D66" s="20">
        <f t="shared" si="1"/>
        <v>966.64007647139579</v>
      </c>
      <c r="E66" s="21">
        <f t="shared" si="2"/>
        <v>0</v>
      </c>
      <c r="F66" s="20">
        <f t="shared" si="3"/>
        <v>966.64007647139579</v>
      </c>
      <c r="G66" s="20">
        <f t="shared" si="4"/>
        <v>896.96164070957695</v>
      </c>
      <c r="H66" s="20">
        <f t="shared" si="8"/>
        <v>69.67843576181879</v>
      </c>
      <c r="I66" s="20">
        <f t="shared" si="5"/>
        <v>13038.72551165418</v>
      </c>
      <c r="J66" s="9"/>
      <c r="K66" s="9"/>
    </row>
    <row r="67" spans="1:11" x14ac:dyDescent="0.2">
      <c r="A67" s="16">
        <f t="shared" si="6"/>
        <v>47</v>
      </c>
      <c r="B67" s="17">
        <f t="shared" si="0"/>
        <v>44146</v>
      </c>
      <c r="C67" s="20">
        <f t="shared" si="7"/>
        <v>13038.72551165418</v>
      </c>
      <c r="D67" s="20">
        <f t="shared" si="1"/>
        <v>966.64007647139579</v>
      </c>
      <c r="E67" s="21">
        <f t="shared" si="2"/>
        <v>0</v>
      </c>
      <c r="F67" s="20">
        <f t="shared" si="3"/>
        <v>966.64007647139579</v>
      </c>
      <c r="G67" s="20">
        <f t="shared" si="4"/>
        <v>901.44644891312487</v>
      </c>
      <c r="H67" s="20">
        <f t="shared" si="8"/>
        <v>65.193627558270904</v>
      </c>
      <c r="I67" s="20">
        <f t="shared" si="5"/>
        <v>12137.279062741056</v>
      </c>
      <c r="J67" s="9"/>
      <c r="K67" s="9"/>
    </row>
    <row r="68" spans="1:11" x14ac:dyDescent="0.2">
      <c r="A68" s="16">
        <f t="shared" si="6"/>
        <v>48</v>
      </c>
      <c r="B68" s="17">
        <f t="shared" si="0"/>
        <v>44238</v>
      </c>
      <c r="C68" s="20">
        <f t="shared" si="7"/>
        <v>12137.279062741056</v>
      </c>
      <c r="D68" s="20">
        <f t="shared" si="1"/>
        <v>966.64007647139579</v>
      </c>
      <c r="E68" s="21">
        <f t="shared" si="2"/>
        <v>0</v>
      </c>
      <c r="F68" s="20">
        <f t="shared" si="3"/>
        <v>966.64007647139579</v>
      </c>
      <c r="G68" s="20">
        <f t="shared" si="4"/>
        <v>905.95368115769054</v>
      </c>
      <c r="H68" s="20">
        <f t="shared" si="8"/>
        <v>60.686395313705283</v>
      </c>
      <c r="I68" s="20">
        <f t="shared" si="5"/>
        <v>11231.325381583365</v>
      </c>
      <c r="J68" s="9"/>
      <c r="K68" s="9"/>
    </row>
    <row r="69" spans="1:11" x14ac:dyDescent="0.2">
      <c r="A69" s="16">
        <f t="shared" si="6"/>
        <v>49</v>
      </c>
      <c r="B69" s="17">
        <f t="shared" si="0"/>
        <v>44327</v>
      </c>
      <c r="C69" s="20">
        <f t="shared" si="7"/>
        <v>11231.325381583365</v>
      </c>
      <c r="D69" s="20">
        <f t="shared" si="1"/>
        <v>966.64007647139579</v>
      </c>
      <c r="E69" s="21">
        <f t="shared" si="2"/>
        <v>0</v>
      </c>
      <c r="F69" s="20">
        <f t="shared" si="3"/>
        <v>966.64007647139579</v>
      </c>
      <c r="G69" s="20">
        <f t="shared" si="4"/>
        <v>910.48344956347898</v>
      </c>
      <c r="H69" s="20">
        <f t="shared" si="8"/>
        <v>56.156626907916824</v>
      </c>
      <c r="I69" s="20">
        <f t="shared" si="5"/>
        <v>10320.841932019886</v>
      </c>
      <c r="J69" s="9"/>
      <c r="K69" s="9"/>
    </row>
    <row r="70" spans="1:11" x14ac:dyDescent="0.2">
      <c r="A70" s="16">
        <f t="shared" si="6"/>
        <v>50</v>
      </c>
      <c r="B70" s="17">
        <f t="shared" si="0"/>
        <v>44419</v>
      </c>
      <c r="C70" s="20">
        <f t="shared" si="7"/>
        <v>10320.841932019886</v>
      </c>
      <c r="D70" s="20">
        <f t="shared" si="1"/>
        <v>966.64007647139579</v>
      </c>
      <c r="E70" s="21">
        <f t="shared" si="2"/>
        <v>0</v>
      </c>
      <c r="F70" s="20">
        <f t="shared" si="3"/>
        <v>966.64007647139579</v>
      </c>
      <c r="G70" s="20">
        <f t="shared" si="4"/>
        <v>915.03586681129639</v>
      </c>
      <c r="H70" s="20">
        <f t="shared" si="8"/>
        <v>51.604209660099436</v>
      </c>
      <c r="I70" s="20">
        <f t="shared" si="5"/>
        <v>9405.8060652085896</v>
      </c>
      <c r="J70" s="9"/>
      <c r="K70" s="9"/>
    </row>
    <row r="71" spans="1:11" x14ac:dyDescent="0.2">
      <c r="A71" s="16">
        <f t="shared" si="6"/>
        <v>51</v>
      </c>
      <c r="B71" s="17">
        <f t="shared" si="0"/>
        <v>44511</v>
      </c>
      <c r="C71" s="20">
        <f t="shared" si="7"/>
        <v>9405.8060652085896</v>
      </c>
      <c r="D71" s="20">
        <f t="shared" si="1"/>
        <v>966.64007647139579</v>
      </c>
      <c r="E71" s="21">
        <f t="shared" si="2"/>
        <v>0</v>
      </c>
      <c r="F71" s="20">
        <f t="shared" si="3"/>
        <v>966.64007647139579</v>
      </c>
      <c r="G71" s="20">
        <f t="shared" si="4"/>
        <v>919.61104614535282</v>
      </c>
      <c r="H71" s="20">
        <f t="shared" si="8"/>
        <v>47.02903032604295</v>
      </c>
      <c r="I71" s="20">
        <f t="shared" si="5"/>
        <v>8486.195019063236</v>
      </c>
      <c r="J71" s="9"/>
      <c r="K71" s="9"/>
    </row>
    <row r="72" spans="1:11" x14ac:dyDescent="0.2">
      <c r="A72" s="16">
        <f t="shared" si="6"/>
        <v>52</v>
      </c>
      <c r="B72" s="17">
        <f t="shared" si="0"/>
        <v>44603</v>
      </c>
      <c r="C72" s="20">
        <f t="shared" si="7"/>
        <v>8486.195019063236</v>
      </c>
      <c r="D72" s="20">
        <f t="shared" si="1"/>
        <v>966.64007647139579</v>
      </c>
      <c r="E72" s="21">
        <f t="shared" si="2"/>
        <v>0</v>
      </c>
      <c r="F72" s="20">
        <f t="shared" si="3"/>
        <v>966.64007647139579</v>
      </c>
      <c r="G72" s="20">
        <f t="shared" si="4"/>
        <v>924.20910137607962</v>
      </c>
      <c r="H72" s="20">
        <f t="shared" si="8"/>
        <v>42.430975095316178</v>
      </c>
      <c r="I72" s="20">
        <f t="shared" si="5"/>
        <v>7561.985917687156</v>
      </c>
      <c r="J72" s="9"/>
      <c r="K72" s="9"/>
    </row>
    <row r="73" spans="1:11" x14ac:dyDescent="0.2">
      <c r="A73" s="16">
        <f t="shared" si="6"/>
        <v>53</v>
      </c>
      <c r="B73" s="17">
        <f t="shared" si="0"/>
        <v>44692</v>
      </c>
      <c r="C73" s="20">
        <f t="shared" si="7"/>
        <v>7561.985917687156</v>
      </c>
      <c r="D73" s="20">
        <f t="shared" si="1"/>
        <v>966.64007647139579</v>
      </c>
      <c r="E73" s="21">
        <f t="shared" si="2"/>
        <v>0</v>
      </c>
      <c r="F73" s="20">
        <f t="shared" si="3"/>
        <v>966.64007647139579</v>
      </c>
      <c r="G73" s="20">
        <f t="shared" si="4"/>
        <v>928.83014688295998</v>
      </c>
      <c r="H73" s="20">
        <f t="shared" si="8"/>
        <v>37.809929588435779</v>
      </c>
      <c r="I73" s="20">
        <f t="shared" si="5"/>
        <v>6633.1557708041964</v>
      </c>
      <c r="J73" s="9"/>
      <c r="K73" s="9"/>
    </row>
    <row r="74" spans="1:11" x14ac:dyDescent="0.2">
      <c r="A74" s="16">
        <f t="shared" si="6"/>
        <v>54</v>
      </c>
      <c r="B74" s="17">
        <f t="shared" si="0"/>
        <v>44784</v>
      </c>
      <c r="C74" s="20">
        <f t="shared" si="7"/>
        <v>6633.1557708041964</v>
      </c>
      <c r="D74" s="20">
        <f t="shared" si="1"/>
        <v>966.64007647139579</v>
      </c>
      <c r="E74" s="21">
        <f t="shared" si="2"/>
        <v>0</v>
      </c>
      <c r="F74" s="20">
        <f t="shared" si="3"/>
        <v>966.64007647139579</v>
      </c>
      <c r="G74" s="20">
        <f t="shared" si="4"/>
        <v>933.47429761737476</v>
      </c>
      <c r="H74" s="20">
        <f t="shared" si="8"/>
        <v>33.165778854020985</v>
      </c>
      <c r="I74" s="20">
        <f t="shared" si="5"/>
        <v>5699.6814731868217</v>
      </c>
      <c r="J74" s="9"/>
      <c r="K74" s="9"/>
    </row>
    <row r="75" spans="1:11" x14ac:dyDescent="0.2">
      <c r="A75" s="16">
        <f t="shared" si="6"/>
        <v>55</v>
      </c>
      <c r="B75" s="17">
        <f t="shared" si="0"/>
        <v>44876</v>
      </c>
      <c r="C75" s="20">
        <f t="shared" si="7"/>
        <v>5699.6814731868217</v>
      </c>
      <c r="D75" s="20">
        <f t="shared" si="1"/>
        <v>966.64007647139579</v>
      </c>
      <c r="E75" s="21">
        <f t="shared" si="2"/>
        <v>0</v>
      </c>
      <c r="F75" s="20">
        <f t="shared" si="3"/>
        <v>966.64007647139579</v>
      </c>
      <c r="G75" s="20">
        <f t="shared" si="4"/>
        <v>938.14166910546169</v>
      </c>
      <c r="H75" s="20">
        <f t="shared" si="8"/>
        <v>28.49840736593411</v>
      </c>
      <c r="I75" s="20">
        <f t="shared" si="5"/>
        <v>4761.5398040813598</v>
      </c>
      <c r="J75" s="9"/>
      <c r="K75" s="9"/>
    </row>
    <row r="76" spans="1:11" x14ac:dyDescent="0.2">
      <c r="A76" s="16">
        <f t="shared" si="6"/>
        <v>56</v>
      </c>
      <c r="B76" s="17">
        <f t="shared" si="0"/>
        <v>44968</v>
      </c>
      <c r="C76" s="20">
        <f t="shared" si="7"/>
        <v>4761.5398040813598</v>
      </c>
      <c r="D76" s="20">
        <f t="shared" si="1"/>
        <v>966.64007647139579</v>
      </c>
      <c r="E76" s="21">
        <f t="shared" si="2"/>
        <v>0</v>
      </c>
      <c r="F76" s="20">
        <f t="shared" si="3"/>
        <v>966.64007647139579</v>
      </c>
      <c r="G76" s="20">
        <f t="shared" si="4"/>
        <v>942.83237745098904</v>
      </c>
      <c r="H76" s="20">
        <f t="shared" si="8"/>
        <v>23.807699020406798</v>
      </c>
      <c r="I76" s="20">
        <f t="shared" si="5"/>
        <v>3818.7074266303707</v>
      </c>
      <c r="J76" s="9"/>
      <c r="K76" s="9"/>
    </row>
    <row r="77" spans="1:11" x14ac:dyDescent="0.2">
      <c r="A77" s="16">
        <f t="shared" si="6"/>
        <v>57</v>
      </c>
      <c r="B77" s="17">
        <f t="shared" si="0"/>
        <v>45057</v>
      </c>
      <c r="C77" s="20">
        <f t="shared" si="7"/>
        <v>3818.7074266303707</v>
      </c>
      <c r="D77" s="20">
        <f t="shared" si="1"/>
        <v>966.64007647139579</v>
      </c>
      <c r="E77" s="21">
        <f t="shared" si="2"/>
        <v>0</v>
      </c>
      <c r="F77" s="20">
        <f t="shared" si="3"/>
        <v>966.64007647139579</v>
      </c>
      <c r="G77" s="20">
        <f t="shared" si="4"/>
        <v>947.54653933824397</v>
      </c>
      <c r="H77" s="20">
        <f t="shared" si="8"/>
        <v>19.093537133151855</v>
      </c>
      <c r="I77" s="20">
        <f t="shared" si="5"/>
        <v>2871.160887292127</v>
      </c>
      <c r="J77" s="9"/>
      <c r="K77" s="9"/>
    </row>
    <row r="78" spans="1:11" x14ac:dyDescent="0.2">
      <c r="A78" s="16">
        <f t="shared" si="6"/>
        <v>58</v>
      </c>
      <c r="B78" s="17">
        <f t="shared" si="0"/>
        <v>45149</v>
      </c>
      <c r="C78" s="20">
        <f t="shared" si="7"/>
        <v>2871.160887292127</v>
      </c>
      <c r="D78" s="20">
        <f t="shared" si="1"/>
        <v>966.64007647139579</v>
      </c>
      <c r="E78" s="21">
        <f t="shared" si="2"/>
        <v>0</v>
      </c>
      <c r="F78" s="20">
        <f t="shared" si="3"/>
        <v>966.64007647139579</v>
      </c>
      <c r="G78" s="20">
        <f t="shared" si="4"/>
        <v>952.28427203493516</v>
      </c>
      <c r="H78" s="20">
        <f t="shared" si="8"/>
        <v>14.355804436460636</v>
      </c>
      <c r="I78" s="20">
        <f t="shared" si="5"/>
        <v>1918.8766152571918</v>
      </c>
      <c r="J78" s="9"/>
      <c r="K78" s="9"/>
    </row>
    <row r="79" spans="1:11" x14ac:dyDescent="0.2">
      <c r="A79" s="16">
        <f t="shared" si="6"/>
        <v>59</v>
      </c>
      <c r="B79" s="17">
        <f t="shared" si="0"/>
        <v>45241</v>
      </c>
      <c r="C79" s="20">
        <f t="shared" si="7"/>
        <v>1918.8766152571918</v>
      </c>
      <c r="D79" s="20">
        <f t="shared" si="1"/>
        <v>966.64007647139579</v>
      </c>
      <c r="E79" s="21">
        <f t="shared" si="2"/>
        <v>0</v>
      </c>
      <c r="F79" s="20">
        <f t="shared" si="3"/>
        <v>966.64007647139579</v>
      </c>
      <c r="G79" s="20">
        <f t="shared" si="4"/>
        <v>957.04569339510988</v>
      </c>
      <c r="H79" s="20">
        <f t="shared" si="8"/>
        <v>9.5943830762859594</v>
      </c>
      <c r="I79" s="20">
        <f t="shared" si="5"/>
        <v>961.83092186208194</v>
      </c>
      <c r="J79" s="9"/>
      <c r="K79" s="9"/>
    </row>
    <row r="80" spans="1:11" x14ac:dyDescent="0.2">
      <c r="A80" s="16">
        <f t="shared" si="6"/>
        <v>60</v>
      </c>
      <c r="B80" s="17">
        <f t="shared" si="0"/>
        <v>45333</v>
      </c>
      <c r="C80" s="20">
        <f t="shared" si="7"/>
        <v>961.83092186208194</v>
      </c>
      <c r="D80" s="20">
        <f t="shared" si="1"/>
        <v>966.64007647139579</v>
      </c>
      <c r="E80" s="21">
        <f t="shared" si="2"/>
        <v>0</v>
      </c>
      <c r="F80" s="20">
        <f t="shared" si="3"/>
        <v>961.83092186208194</v>
      </c>
      <c r="G80" s="20">
        <f t="shared" si="4"/>
        <v>957.0217672527715</v>
      </c>
      <c r="H80" s="20">
        <f t="shared" si="8"/>
        <v>4.8091546093104096</v>
      </c>
      <c r="I80" s="20">
        <f t="shared" si="5"/>
        <v>0</v>
      </c>
      <c r="J80" s="9"/>
      <c r="K80" s="9"/>
    </row>
    <row r="81" spans="1:11" x14ac:dyDescent="0.2">
      <c r="A81" s="16">
        <f t="shared" si="6"/>
        <v>61</v>
      </c>
      <c r="B81" s="17">
        <f t="shared" si="0"/>
        <v>45423</v>
      </c>
      <c r="C81" s="20">
        <f t="shared" si="7"/>
        <v>0</v>
      </c>
      <c r="D81" s="20">
        <f t="shared" si="1"/>
        <v>966.64007647139579</v>
      </c>
      <c r="E81" s="21">
        <f t="shared" si="2"/>
        <v>0</v>
      </c>
      <c r="F81" s="20">
        <f t="shared" si="3"/>
        <v>0</v>
      </c>
      <c r="G81" s="20">
        <f t="shared" si="4"/>
        <v>0</v>
      </c>
      <c r="H81" s="20">
        <f t="shared" si="8"/>
        <v>0</v>
      </c>
      <c r="I81" s="20">
        <f t="shared" si="5"/>
        <v>0</v>
      </c>
      <c r="J81" s="9"/>
      <c r="K81" s="9"/>
    </row>
    <row r="82" spans="1:11" x14ac:dyDescent="0.2">
      <c r="A82" s="16">
        <f t="shared" si="6"/>
        <v>62</v>
      </c>
      <c r="B82" s="17">
        <f t="shared" si="0"/>
        <v>45515</v>
      </c>
      <c r="C82" s="20">
        <f t="shared" si="7"/>
        <v>0</v>
      </c>
      <c r="D82" s="20">
        <f t="shared" si="1"/>
        <v>966.64007647139579</v>
      </c>
      <c r="E82" s="21">
        <f t="shared" si="2"/>
        <v>0</v>
      </c>
      <c r="F82" s="20">
        <f t="shared" si="3"/>
        <v>0</v>
      </c>
      <c r="G82" s="20">
        <f t="shared" si="4"/>
        <v>0</v>
      </c>
      <c r="H82" s="20">
        <f t="shared" si="8"/>
        <v>0</v>
      </c>
      <c r="I82" s="20">
        <f t="shared" si="5"/>
        <v>0</v>
      </c>
      <c r="J82" s="9"/>
      <c r="K82" s="9"/>
    </row>
    <row r="83" spans="1:11" x14ac:dyDescent="0.2">
      <c r="A83" s="16">
        <f t="shared" si="6"/>
        <v>63</v>
      </c>
      <c r="B83" s="17">
        <f t="shared" si="0"/>
        <v>45607</v>
      </c>
      <c r="C83" s="20">
        <f t="shared" si="7"/>
        <v>0</v>
      </c>
      <c r="D83" s="20">
        <f t="shared" si="1"/>
        <v>966.64007647139579</v>
      </c>
      <c r="E83" s="21">
        <f t="shared" si="2"/>
        <v>0</v>
      </c>
      <c r="F83" s="20">
        <f t="shared" si="3"/>
        <v>0</v>
      </c>
      <c r="G83" s="20">
        <f t="shared" si="4"/>
        <v>0</v>
      </c>
      <c r="H83" s="20">
        <f t="shared" si="8"/>
        <v>0</v>
      </c>
      <c r="I83" s="20">
        <f t="shared" si="5"/>
        <v>0</v>
      </c>
      <c r="J83" s="9"/>
      <c r="K83" s="9"/>
    </row>
    <row r="84" spans="1:11" x14ac:dyDescent="0.2">
      <c r="A84" s="16">
        <f t="shared" si="6"/>
        <v>64</v>
      </c>
      <c r="B84" s="17">
        <f t="shared" si="0"/>
        <v>45699</v>
      </c>
      <c r="C84" s="20">
        <f t="shared" si="7"/>
        <v>0</v>
      </c>
      <c r="D84" s="20">
        <f t="shared" si="1"/>
        <v>966.64007647139579</v>
      </c>
      <c r="E84" s="21">
        <f t="shared" si="2"/>
        <v>0</v>
      </c>
      <c r="F84" s="20">
        <f t="shared" si="3"/>
        <v>0</v>
      </c>
      <c r="G84" s="20">
        <f t="shared" si="4"/>
        <v>0</v>
      </c>
      <c r="H84" s="20">
        <f t="shared" si="8"/>
        <v>0</v>
      </c>
      <c r="I84" s="20">
        <f t="shared" si="5"/>
        <v>0</v>
      </c>
      <c r="J84" s="9"/>
      <c r="K84" s="9"/>
    </row>
    <row r="85" spans="1:11" x14ac:dyDescent="0.2">
      <c r="A85" s="16">
        <f t="shared" si="6"/>
        <v>65</v>
      </c>
      <c r="B85" s="17">
        <f t="shared" ref="B85:B148" si="9">IF(Pay_Num&lt;&gt;"",DATE(YEAR(Loan_Start),MONTH(Loan_Start)+(Pay_Num)*12/Num_Pmt_Per_Year,DAY(Loan_Start)),"")</f>
        <v>45788</v>
      </c>
      <c r="C85" s="20">
        <f t="shared" si="7"/>
        <v>0</v>
      </c>
      <c r="D85" s="20">
        <f t="shared" ref="D85:D148" si="10">IF(Pay_Num&lt;&gt;"",Scheduled_Monthly_Payment,"")</f>
        <v>966.64007647139579</v>
      </c>
      <c r="E85" s="21">
        <f t="shared" ref="E85:E148" si="11">IF(AND(Pay_Num&lt;&gt;"",Sched_Pay+Scheduled_Extra_Payments&lt;Beg_Bal),Scheduled_Extra_Payments,IF(AND(Pay_Num&lt;&gt;"",Beg_Bal-Sched_Pay&gt;0),Beg_Bal-Sched_Pay,IF(Pay_Num&lt;&gt;"",0,"")))</f>
        <v>0</v>
      </c>
      <c r="F85" s="20">
        <f t="shared" ref="F85:F148" si="12">IF(AND(Pay_Num&lt;&gt;"",Sched_Pay+Extra_Pay&lt;Beg_Bal),Sched_Pay+Extra_Pay,IF(Pay_Num&lt;&gt;"",Beg_Bal,""))</f>
        <v>0</v>
      </c>
      <c r="G85" s="20">
        <f t="shared" ref="G85:G148" si="13">IF(Pay_Num&lt;&gt;"",Total_Pay-Int,"")</f>
        <v>0</v>
      </c>
      <c r="H85" s="20">
        <f t="shared" si="8"/>
        <v>0</v>
      </c>
      <c r="I85" s="20">
        <f t="shared" ref="I85:I148" si="14">IF(AND(Pay_Num&lt;&gt;"",Sched_Pay+Extra_Pay&lt;Beg_Bal),Beg_Bal-Princ,IF(Pay_Num&lt;&gt;"",0,""))</f>
        <v>0</v>
      </c>
      <c r="J85" s="9"/>
      <c r="K85" s="9"/>
    </row>
    <row r="86" spans="1:11" x14ac:dyDescent="0.2">
      <c r="A86" s="16">
        <f t="shared" ref="A86:A149" si="15">IF(Values_Entered,A85+1,"")</f>
        <v>66</v>
      </c>
      <c r="B86" s="17">
        <f t="shared" si="9"/>
        <v>45880</v>
      </c>
      <c r="C86" s="20">
        <f t="shared" ref="C86:C149" si="16">IF(Pay_Num&lt;&gt;"",I85,"")</f>
        <v>0</v>
      </c>
      <c r="D86" s="20">
        <f t="shared" si="10"/>
        <v>966.64007647139579</v>
      </c>
      <c r="E86" s="21">
        <f t="shared" si="11"/>
        <v>0</v>
      </c>
      <c r="F86" s="20">
        <f t="shared" si="12"/>
        <v>0</v>
      </c>
      <c r="G86" s="20">
        <f t="shared" si="13"/>
        <v>0</v>
      </c>
      <c r="H86" s="20">
        <f t="shared" ref="H86:H149" si="17">IF(Pay_Num&lt;&gt;"",Beg_Bal*Interest_Rate/Num_Pmt_Per_Year,"")</f>
        <v>0</v>
      </c>
      <c r="I86" s="20">
        <f t="shared" si="14"/>
        <v>0</v>
      </c>
      <c r="J86" s="9"/>
      <c r="K86" s="9"/>
    </row>
    <row r="87" spans="1:11" s="39" customFormat="1" x14ac:dyDescent="0.2">
      <c r="A87" s="34">
        <f t="shared" si="15"/>
        <v>67</v>
      </c>
      <c r="B87" s="35">
        <f t="shared" si="9"/>
        <v>45972</v>
      </c>
      <c r="C87" s="36">
        <f t="shared" si="16"/>
        <v>0</v>
      </c>
      <c r="D87" s="36">
        <f t="shared" si="10"/>
        <v>966.64007647139579</v>
      </c>
      <c r="E87" s="37">
        <f t="shared" si="11"/>
        <v>0</v>
      </c>
      <c r="F87" s="36">
        <f t="shared" si="12"/>
        <v>0</v>
      </c>
      <c r="G87" s="36">
        <f t="shared" si="13"/>
        <v>0</v>
      </c>
      <c r="H87" s="36">
        <f t="shared" si="17"/>
        <v>0</v>
      </c>
      <c r="I87" s="36">
        <f t="shared" si="14"/>
        <v>0</v>
      </c>
      <c r="J87" s="38"/>
      <c r="K87" s="38"/>
    </row>
    <row r="88" spans="1:11" s="39" customFormat="1" x14ac:dyDescent="0.2">
      <c r="A88" s="34">
        <f t="shared" si="15"/>
        <v>68</v>
      </c>
      <c r="B88" s="35">
        <f t="shared" si="9"/>
        <v>46064</v>
      </c>
      <c r="C88" s="36">
        <f t="shared" si="16"/>
        <v>0</v>
      </c>
      <c r="D88" s="36">
        <f t="shared" si="10"/>
        <v>966.64007647139579</v>
      </c>
      <c r="E88" s="37">
        <f t="shared" si="11"/>
        <v>0</v>
      </c>
      <c r="F88" s="36">
        <f t="shared" si="12"/>
        <v>0</v>
      </c>
      <c r="G88" s="36">
        <f t="shared" si="13"/>
        <v>0</v>
      </c>
      <c r="H88" s="36">
        <f t="shared" si="17"/>
        <v>0</v>
      </c>
      <c r="I88" s="36">
        <f t="shared" si="14"/>
        <v>0</v>
      </c>
      <c r="J88" s="38"/>
      <c r="K88" s="38"/>
    </row>
    <row r="89" spans="1:11" s="39" customFormat="1" x14ac:dyDescent="0.2">
      <c r="A89" s="34">
        <f t="shared" si="15"/>
        <v>69</v>
      </c>
      <c r="B89" s="35">
        <f t="shared" si="9"/>
        <v>46153</v>
      </c>
      <c r="C89" s="36">
        <f t="shared" si="16"/>
        <v>0</v>
      </c>
      <c r="D89" s="36">
        <f t="shared" si="10"/>
        <v>966.64007647139579</v>
      </c>
      <c r="E89" s="37">
        <f t="shared" si="11"/>
        <v>0</v>
      </c>
      <c r="F89" s="36">
        <f t="shared" si="12"/>
        <v>0</v>
      </c>
      <c r="G89" s="36">
        <f t="shared" si="13"/>
        <v>0</v>
      </c>
      <c r="H89" s="36">
        <f t="shared" si="17"/>
        <v>0</v>
      </c>
      <c r="I89" s="36">
        <f t="shared" si="14"/>
        <v>0</v>
      </c>
      <c r="J89" s="38"/>
      <c r="K89" s="38"/>
    </row>
    <row r="90" spans="1:11" s="39" customFormat="1" x14ac:dyDescent="0.2">
      <c r="A90" s="34">
        <f t="shared" si="15"/>
        <v>70</v>
      </c>
      <c r="B90" s="35">
        <f t="shared" si="9"/>
        <v>46245</v>
      </c>
      <c r="C90" s="36">
        <f t="shared" si="16"/>
        <v>0</v>
      </c>
      <c r="D90" s="36">
        <f t="shared" si="10"/>
        <v>966.64007647139579</v>
      </c>
      <c r="E90" s="37">
        <f t="shared" si="11"/>
        <v>0</v>
      </c>
      <c r="F90" s="36">
        <f t="shared" si="12"/>
        <v>0</v>
      </c>
      <c r="G90" s="36">
        <f t="shared" si="13"/>
        <v>0</v>
      </c>
      <c r="H90" s="36">
        <f t="shared" si="17"/>
        <v>0</v>
      </c>
      <c r="I90" s="36">
        <f t="shared" si="14"/>
        <v>0</v>
      </c>
      <c r="J90" s="38"/>
      <c r="K90" s="38"/>
    </row>
    <row r="91" spans="1:11" s="39" customFormat="1" x14ac:dyDescent="0.2">
      <c r="A91" s="34">
        <f t="shared" si="15"/>
        <v>71</v>
      </c>
      <c r="B91" s="35">
        <f t="shared" si="9"/>
        <v>46337</v>
      </c>
      <c r="C91" s="36">
        <f t="shared" si="16"/>
        <v>0</v>
      </c>
      <c r="D91" s="36">
        <f t="shared" si="10"/>
        <v>966.64007647139579</v>
      </c>
      <c r="E91" s="37">
        <f t="shared" si="11"/>
        <v>0</v>
      </c>
      <c r="F91" s="36">
        <f t="shared" si="12"/>
        <v>0</v>
      </c>
      <c r="G91" s="36">
        <f t="shared" si="13"/>
        <v>0</v>
      </c>
      <c r="H91" s="36">
        <f t="shared" si="17"/>
        <v>0</v>
      </c>
      <c r="I91" s="36">
        <f t="shared" si="14"/>
        <v>0</v>
      </c>
      <c r="J91" s="38"/>
      <c r="K91" s="38"/>
    </row>
    <row r="92" spans="1:11" s="39" customFormat="1" x14ac:dyDescent="0.2">
      <c r="A92" s="34">
        <f t="shared" si="15"/>
        <v>72</v>
      </c>
      <c r="B92" s="35">
        <f t="shared" si="9"/>
        <v>46429</v>
      </c>
      <c r="C92" s="36">
        <f t="shared" si="16"/>
        <v>0</v>
      </c>
      <c r="D92" s="36">
        <f t="shared" si="10"/>
        <v>966.64007647139579</v>
      </c>
      <c r="E92" s="37">
        <f t="shared" si="11"/>
        <v>0</v>
      </c>
      <c r="F92" s="36">
        <f t="shared" si="12"/>
        <v>0</v>
      </c>
      <c r="G92" s="36">
        <f t="shared" si="13"/>
        <v>0</v>
      </c>
      <c r="H92" s="36">
        <f t="shared" si="17"/>
        <v>0</v>
      </c>
      <c r="I92" s="36">
        <f t="shared" si="14"/>
        <v>0</v>
      </c>
      <c r="J92" s="38"/>
      <c r="K92" s="38"/>
    </row>
    <row r="93" spans="1:11" x14ac:dyDescent="0.2">
      <c r="A93" s="16">
        <f t="shared" si="15"/>
        <v>73</v>
      </c>
      <c r="B93" s="17">
        <f t="shared" si="9"/>
        <v>46518</v>
      </c>
      <c r="C93" s="20">
        <f t="shared" si="16"/>
        <v>0</v>
      </c>
      <c r="D93" s="20">
        <f t="shared" si="10"/>
        <v>966.64007647139579</v>
      </c>
      <c r="E93" s="21">
        <f t="shared" si="11"/>
        <v>0</v>
      </c>
      <c r="F93" s="20">
        <f t="shared" si="12"/>
        <v>0</v>
      </c>
      <c r="G93" s="20">
        <f t="shared" si="13"/>
        <v>0</v>
      </c>
      <c r="H93" s="20">
        <f t="shared" si="17"/>
        <v>0</v>
      </c>
      <c r="I93" s="20">
        <f t="shared" si="14"/>
        <v>0</v>
      </c>
      <c r="J93" s="9"/>
      <c r="K93" s="9"/>
    </row>
    <row r="94" spans="1:11" x14ac:dyDescent="0.2">
      <c r="A94" s="16">
        <f t="shared" si="15"/>
        <v>74</v>
      </c>
      <c r="B94" s="17">
        <f t="shared" si="9"/>
        <v>46610</v>
      </c>
      <c r="C94" s="20">
        <f t="shared" si="16"/>
        <v>0</v>
      </c>
      <c r="D94" s="20">
        <f t="shared" si="10"/>
        <v>966.64007647139579</v>
      </c>
      <c r="E94" s="21">
        <f t="shared" si="11"/>
        <v>0</v>
      </c>
      <c r="F94" s="20">
        <f t="shared" si="12"/>
        <v>0</v>
      </c>
      <c r="G94" s="20">
        <f t="shared" si="13"/>
        <v>0</v>
      </c>
      <c r="H94" s="20">
        <f t="shared" si="17"/>
        <v>0</v>
      </c>
      <c r="I94" s="20">
        <f t="shared" si="14"/>
        <v>0</v>
      </c>
      <c r="J94" s="9"/>
      <c r="K94" s="9"/>
    </row>
    <row r="95" spans="1:11" x14ac:dyDescent="0.2">
      <c r="A95" s="16">
        <f t="shared" si="15"/>
        <v>75</v>
      </c>
      <c r="B95" s="17">
        <f t="shared" si="9"/>
        <v>46702</v>
      </c>
      <c r="C95" s="20">
        <f t="shared" si="16"/>
        <v>0</v>
      </c>
      <c r="D95" s="20">
        <f t="shared" si="10"/>
        <v>966.64007647139579</v>
      </c>
      <c r="E95" s="21">
        <f t="shared" si="11"/>
        <v>0</v>
      </c>
      <c r="F95" s="20">
        <f t="shared" si="12"/>
        <v>0</v>
      </c>
      <c r="G95" s="20">
        <f t="shared" si="13"/>
        <v>0</v>
      </c>
      <c r="H95" s="20">
        <f t="shared" si="17"/>
        <v>0</v>
      </c>
      <c r="I95" s="20">
        <f t="shared" si="14"/>
        <v>0</v>
      </c>
      <c r="J95" s="9"/>
      <c r="K95" s="9"/>
    </row>
    <row r="96" spans="1:11" x14ac:dyDescent="0.2">
      <c r="A96" s="16">
        <f t="shared" si="15"/>
        <v>76</v>
      </c>
      <c r="B96" s="17">
        <f t="shared" si="9"/>
        <v>46794</v>
      </c>
      <c r="C96" s="20">
        <f t="shared" si="16"/>
        <v>0</v>
      </c>
      <c r="D96" s="20">
        <f t="shared" si="10"/>
        <v>966.64007647139579</v>
      </c>
      <c r="E96" s="21">
        <f t="shared" si="11"/>
        <v>0</v>
      </c>
      <c r="F96" s="20">
        <f t="shared" si="12"/>
        <v>0</v>
      </c>
      <c r="G96" s="20">
        <f t="shared" si="13"/>
        <v>0</v>
      </c>
      <c r="H96" s="20">
        <f t="shared" si="17"/>
        <v>0</v>
      </c>
      <c r="I96" s="20">
        <f t="shared" si="14"/>
        <v>0</v>
      </c>
      <c r="J96" s="9"/>
      <c r="K96" s="9"/>
    </row>
    <row r="97" spans="1:11" x14ac:dyDescent="0.2">
      <c r="A97" s="16">
        <f t="shared" si="15"/>
        <v>77</v>
      </c>
      <c r="B97" s="17">
        <f t="shared" si="9"/>
        <v>46884</v>
      </c>
      <c r="C97" s="20">
        <f t="shared" si="16"/>
        <v>0</v>
      </c>
      <c r="D97" s="20">
        <f t="shared" si="10"/>
        <v>966.64007647139579</v>
      </c>
      <c r="E97" s="21">
        <f t="shared" si="11"/>
        <v>0</v>
      </c>
      <c r="F97" s="20">
        <f t="shared" si="12"/>
        <v>0</v>
      </c>
      <c r="G97" s="20">
        <f t="shared" si="13"/>
        <v>0</v>
      </c>
      <c r="H97" s="20">
        <f t="shared" si="17"/>
        <v>0</v>
      </c>
      <c r="I97" s="20">
        <f t="shared" si="14"/>
        <v>0</v>
      </c>
      <c r="J97" s="9"/>
      <c r="K97" s="9"/>
    </row>
    <row r="98" spans="1:11" x14ac:dyDescent="0.2">
      <c r="A98" s="16">
        <f t="shared" si="15"/>
        <v>78</v>
      </c>
      <c r="B98" s="17">
        <f t="shared" si="9"/>
        <v>46976</v>
      </c>
      <c r="C98" s="20">
        <f t="shared" si="16"/>
        <v>0</v>
      </c>
      <c r="D98" s="20">
        <f t="shared" si="10"/>
        <v>966.64007647139579</v>
      </c>
      <c r="E98" s="21">
        <f t="shared" si="11"/>
        <v>0</v>
      </c>
      <c r="F98" s="20">
        <f t="shared" si="12"/>
        <v>0</v>
      </c>
      <c r="G98" s="20">
        <f t="shared" si="13"/>
        <v>0</v>
      </c>
      <c r="H98" s="20">
        <f t="shared" si="17"/>
        <v>0</v>
      </c>
      <c r="I98" s="20">
        <f t="shared" si="14"/>
        <v>0</v>
      </c>
      <c r="J98" s="9"/>
      <c r="K98" s="9"/>
    </row>
    <row r="99" spans="1:11" x14ac:dyDescent="0.2">
      <c r="A99" s="16">
        <f t="shared" si="15"/>
        <v>79</v>
      </c>
      <c r="B99" s="17">
        <f t="shared" si="9"/>
        <v>47068</v>
      </c>
      <c r="C99" s="20">
        <f t="shared" si="16"/>
        <v>0</v>
      </c>
      <c r="D99" s="20">
        <f t="shared" si="10"/>
        <v>966.64007647139579</v>
      </c>
      <c r="E99" s="21">
        <f t="shared" si="11"/>
        <v>0</v>
      </c>
      <c r="F99" s="20">
        <f t="shared" si="12"/>
        <v>0</v>
      </c>
      <c r="G99" s="20">
        <f t="shared" si="13"/>
        <v>0</v>
      </c>
      <c r="H99" s="20">
        <f t="shared" si="17"/>
        <v>0</v>
      </c>
      <c r="I99" s="20">
        <f t="shared" si="14"/>
        <v>0</v>
      </c>
      <c r="J99" s="9"/>
      <c r="K99" s="9"/>
    </row>
    <row r="100" spans="1:11" x14ac:dyDescent="0.2">
      <c r="A100" s="16">
        <f t="shared" si="15"/>
        <v>80</v>
      </c>
      <c r="B100" s="17">
        <f t="shared" si="9"/>
        <v>47160</v>
      </c>
      <c r="C100" s="20">
        <f t="shared" si="16"/>
        <v>0</v>
      </c>
      <c r="D100" s="20">
        <f t="shared" si="10"/>
        <v>966.64007647139579</v>
      </c>
      <c r="E100" s="21">
        <f t="shared" si="11"/>
        <v>0</v>
      </c>
      <c r="F100" s="20">
        <f t="shared" si="12"/>
        <v>0</v>
      </c>
      <c r="G100" s="20">
        <f t="shared" si="13"/>
        <v>0</v>
      </c>
      <c r="H100" s="20">
        <f>IF(Pay_Num&lt;&gt;"",Beg_Bal*Interest_Rate/Num_Pmt_Per_Year,"")</f>
        <v>0</v>
      </c>
      <c r="I100" s="20">
        <f t="shared" si="14"/>
        <v>0</v>
      </c>
      <c r="J100" s="9"/>
      <c r="K100" s="9"/>
    </row>
    <row r="101" spans="1:11" x14ac:dyDescent="0.2">
      <c r="A101" s="16">
        <f t="shared" si="15"/>
        <v>81</v>
      </c>
      <c r="B101" s="17">
        <f t="shared" si="9"/>
        <v>47249</v>
      </c>
      <c r="C101" s="20">
        <f t="shared" si="16"/>
        <v>0</v>
      </c>
      <c r="D101" s="20">
        <f t="shared" si="10"/>
        <v>966.64007647139579</v>
      </c>
      <c r="E101" s="21">
        <f t="shared" si="11"/>
        <v>0</v>
      </c>
      <c r="F101" s="20">
        <f t="shared" si="12"/>
        <v>0</v>
      </c>
      <c r="G101" s="20">
        <f t="shared" si="13"/>
        <v>0</v>
      </c>
      <c r="H101" s="20">
        <f t="shared" si="17"/>
        <v>0</v>
      </c>
      <c r="I101" s="20">
        <f t="shared" si="14"/>
        <v>0</v>
      </c>
      <c r="J101" s="9"/>
      <c r="K101" s="9"/>
    </row>
    <row r="102" spans="1:11" x14ac:dyDescent="0.2">
      <c r="A102" s="16">
        <f t="shared" si="15"/>
        <v>82</v>
      </c>
      <c r="B102" s="17">
        <f t="shared" si="9"/>
        <v>47341</v>
      </c>
      <c r="C102" s="20">
        <f t="shared" si="16"/>
        <v>0</v>
      </c>
      <c r="D102" s="20">
        <f t="shared" si="10"/>
        <v>966.64007647139579</v>
      </c>
      <c r="E102" s="21">
        <f t="shared" si="11"/>
        <v>0</v>
      </c>
      <c r="F102" s="20">
        <f t="shared" si="12"/>
        <v>0</v>
      </c>
      <c r="G102" s="20">
        <f t="shared" si="13"/>
        <v>0</v>
      </c>
      <c r="H102" s="20">
        <f t="shared" si="17"/>
        <v>0</v>
      </c>
      <c r="I102" s="20">
        <f t="shared" si="14"/>
        <v>0</v>
      </c>
      <c r="J102" s="9"/>
      <c r="K102" s="9"/>
    </row>
    <row r="103" spans="1:11" x14ac:dyDescent="0.2">
      <c r="A103" s="16">
        <f t="shared" si="15"/>
        <v>83</v>
      </c>
      <c r="B103" s="17">
        <f t="shared" si="9"/>
        <v>47433</v>
      </c>
      <c r="C103" s="20">
        <f t="shared" si="16"/>
        <v>0</v>
      </c>
      <c r="D103" s="20">
        <f t="shared" si="10"/>
        <v>966.64007647139579</v>
      </c>
      <c r="E103" s="21">
        <f t="shared" si="11"/>
        <v>0</v>
      </c>
      <c r="F103" s="20">
        <f t="shared" si="12"/>
        <v>0</v>
      </c>
      <c r="G103" s="20">
        <f t="shared" si="13"/>
        <v>0</v>
      </c>
      <c r="H103" s="20">
        <f t="shared" si="17"/>
        <v>0</v>
      </c>
      <c r="I103" s="20">
        <f t="shared" si="14"/>
        <v>0</v>
      </c>
      <c r="J103" s="9"/>
      <c r="K103" s="9"/>
    </row>
    <row r="104" spans="1:11" x14ac:dyDescent="0.2">
      <c r="A104" s="16">
        <f t="shared" si="15"/>
        <v>84</v>
      </c>
      <c r="B104" s="17">
        <f t="shared" si="9"/>
        <v>47525</v>
      </c>
      <c r="C104" s="20">
        <f t="shared" si="16"/>
        <v>0</v>
      </c>
      <c r="D104" s="20">
        <f t="shared" si="10"/>
        <v>966.64007647139579</v>
      </c>
      <c r="E104" s="21">
        <f t="shared" si="11"/>
        <v>0</v>
      </c>
      <c r="F104" s="20">
        <f t="shared" si="12"/>
        <v>0</v>
      </c>
      <c r="G104" s="20">
        <f t="shared" si="13"/>
        <v>0</v>
      </c>
      <c r="H104" s="20">
        <f t="shared" si="17"/>
        <v>0</v>
      </c>
      <c r="I104" s="20">
        <f t="shared" si="14"/>
        <v>0</v>
      </c>
      <c r="J104" s="9"/>
      <c r="K104" s="9"/>
    </row>
    <row r="105" spans="1:11" x14ac:dyDescent="0.2">
      <c r="A105" s="16">
        <f t="shared" si="15"/>
        <v>85</v>
      </c>
      <c r="B105" s="17">
        <f t="shared" si="9"/>
        <v>47614</v>
      </c>
      <c r="C105" s="20">
        <f t="shared" si="16"/>
        <v>0</v>
      </c>
      <c r="D105" s="20">
        <f t="shared" si="10"/>
        <v>966.64007647139579</v>
      </c>
      <c r="E105" s="21">
        <f t="shared" si="11"/>
        <v>0</v>
      </c>
      <c r="F105" s="20">
        <f t="shared" si="12"/>
        <v>0</v>
      </c>
      <c r="G105" s="20">
        <f t="shared" si="13"/>
        <v>0</v>
      </c>
      <c r="H105" s="20">
        <f t="shared" si="17"/>
        <v>0</v>
      </c>
      <c r="I105" s="20">
        <f t="shared" si="14"/>
        <v>0</v>
      </c>
      <c r="J105" s="9"/>
      <c r="K105" s="9"/>
    </row>
    <row r="106" spans="1:11" x14ac:dyDescent="0.2">
      <c r="A106" s="16">
        <f t="shared" si="15"/>
        <v>86</v>
      </c>
      <c r="B106" s="17">
        <f t="shared" si="9"/>
        <v>47706</v>
      </c>
      <c r="C106" s="20">
        <f t="shared" si="16"/>
        <v>0</v>
      </c>
      <c r="D106" s="20">
        <f t="shared" si="10"/>
        <v>966.64007647139579</v>
      </c>
      <c r="E106" s="21">
        <f t="shared" si="11"/>
        <v>0</v>
      </c>
      <c r="F106" s="20">
        <f t="shared" si="12"/>
        <v>0</v>
      </c>
      <c r="G106" s="20">
        <f t="shared" si="13"/>
        <v>0</v>
      </c>
      <c r="H106" s="20">
        <f t="shared" si="17"/>
        <v>0</v>
      </c>
      <c r="I106" s="20">
        <f t="shared" si="14"/>
        <v>0</v>
      </c>
      <c r="J106" s="9"/>
      <c r="K106" s="9"/>
    </row>
    <row r="107" spans="1:11" x14ac:dyDescent="0.2">
      <c r="A107" s="16">
        <f t="shared" si="15"/>
        <v>87</v>
      </c>
      <c r="B107" s="17">
        <f t="shared" si="9"/>
        <v>47798</v>
      </c>
      <c r="C107" s="20">
        <f t="shared" si="16"/>
        <v>0</v>
      </c>
      <c r="D107" s="20">
        <f t="shared" si="10"/>
        <v>966.64007647139579</v>
      </c>
      <c r="E107" s="21">
        <f t="shared" si="11"/>
        <v>0</v>
      </c>
      <c r="F107" s="20">
        <f t="shared" si="12"/>
        <v>0</v>
      </c>
      <c r="G107" s="20">
        <f t="shared" si="13"/>
        <v>0</v>
      </c>
      <c r="H107" s="20">
        <f t="shared" si="17"/>
        <v>0</v>
      </c>
      <c r="I107" s="20">
        <f t="shared" si="14"/>
        <v>0</v>
      </c>
      <c r="J107" s="9"/>
      <c r="K107" s="9"/>
    </row>
    <row r="108" spans="1:11" x14ac:dyDescent="0.2">
      <c r="A108" s="16">
        <f t="shared" si="15"/>
        <v>88</v>
      </c>
      <c r="B108" s="17">
        <f t="shared" si="9"/>
        <v>47890</v>
      </c>
      <c r="C108" s="20">
        <f t="shared" si="16"/>
        <v>0</v>
      </c>
      <c r="D108" s="20">
        <f t="shared" si="10"/>
        <v>966.64007647139579</v>
      </c>
      <c r="E108" s="21">
        <f t="shared" si="11"/>
        <v>0</v>
      </c>
      <c r="F108" s="20">
        <f t="shared" si="12"/>
        <v>0</v>
      </c>
      <c r="G108" s="20">
        <f t="shared" si="13"/>
        <v>0</v>
      </c>
      <c r="H108" s="20">
        <f t="shared" si="17"/>
        <v>0</v>
      </c>
      <c r="I108" s="20">
        <f t="shared" si="14"/>
        <v>0</v>
      </c>
      <c r="J108" s="9"/>
      <c r="K108" s="9"/>
    </row>
    <row r="109" spans="1:11" x14ac:dyDescent="0.2">
      <c r="A109" s="16">
        <f t="shared" si="15"/>
        <v>89</v>
      </c>
      <c r="B109" s="17">
        <f t="shared" si="9"/>
        <v>47979</v>
      </c>
      <c r="C109" s="20">
        <f t="shared" si="16"/>
        <v>0</v>
      </c>
      <c r="D109" s="20">
        <f t="shared" si="10"/>
        <v>966.64007647139579</v>
      </c>
      <c r="E109" s="21">
        <f t="shared" si="11"/>
        <v>0</v>
      </c>
      <c r="F109" s="20">
        <f t="shared" si="12"/>
        <v>0</v>
      </c>
      <c r="G109" s="20">
        <f t="shared" si="13"/>
        <v>0</v>
      </c>
      <c r="H109" s="20">
        <f t="shared" si="17"/>
        <v>0</v>
      </c>
      <c r="I109" s="20">
        <f t="shared" si="14"/>
        <v>0</v>
      </c>
      <c r="J109" s="9"/>
      <c r="K109" s="9"/>
    </row>
    <row r="110" spans="1:11" x14ac:dyDescent="0.2">
      <c r="A110" s="16">
        <f t="shared" si="15"/>
        <v>90</v>
      </c>
      <c r="B110" s="17">
        <f t="shared" si="9"/>
        <v>48071</v>
      </c>
      <c r="C110" s="20">
        <f t="shared" si="16"/>
        <v>0</v>
      </c>
      <c r="D110" s="20">
        <f t="shared" si="10"/>
        <v>966.64007647139579</v>
      </c>
      <c r="E110" s="21">
        <f t="shared" si="11"/>
        <v>0</v>
      </c>
      <c r="F110" s="20">
        <f t="shared" si="12"/>
        <v>0</v>
      </c>
      <c r="G110" s="20">
        <f t="shared" si="13"/>
        <v>0</v>
      </c>
      <c r="H110" s="20">
        <f t="shared" si="17"/>
        <v>0</v>
      </c>
      <c r="I110" s="20">
        <f t="shared" si="14"/>
        <v>0</v>
      </c>
      <c r="J110" s="9"/>
      <c r="K110" s="9"/>
    </row>
    <row r="111" spans="1:11" x14ac:dyDescent="0.2">
      <c r="A111" s="16">
        <f t="shared" si="15"/>
        <v>91</v>
      </c>
      <c r="B111" s="17">
        <f t="shared" si="9"/>
        <v>48163</v>
      </c>
      <c r="C111" s="20">
        <f t="shared" si="16"/>
        <v>0</v>
      </c>
      <c r="D111" s="20">
        <f t="shared" si="10"/>
        <v>966.64007647139579</v>
      </c>
      <c r="E111" s="21">
        <f t="shared" si="11"/>
        <v>0</v>
      </c>
      <c r="F111" s="20">
        <f t="shared" si="12"/>
        <v>0</v>
      </c>
      <c r="G111" s="20">
        <f t="shared" si="13"/>
        <v>0</v>
      </c>
      <c r="H111" s="20">
        <f t="shared" si="17"/>
        <v>0</v>
      </c>
      <c r="I111" s="20">
        <f t="shared" si="14"/>
        <v>0</v>
      </c>
      <c r="J111" s="9"/>
      <c r="K111" s="9"/>
    </row>
    <row r="112" spans="1:11" x14ac:dyDescent="0.2">
      <c r="A112" s="16">
        <f t="shared" si="15"/>
        <v>92</v>
      </c>
      <c r="B112" s="17">
        <f t="shared" si="9"/>
        <v>48255</v>
      </c>
      <c r="C112" s="20">
        <f t="shared" si="16"/>
        <v>0</v>
      </c>
      <c r="D112" s="20">
        <f t="shared" si="10"/>
        <v>966.64007647139579</v>
      </c>
      <c r="E112" s="21">
        <f t="shared" si="11"/>
        <v>0</v>
      </c>
      <c r="F112" s="20">
        <f t="shared" si="12"/>
        <v>0</v>
      </c>
      <c r="G112" s="20">
        <f t="shared" si="13"/>
        <v>0</v>
      </c>
      <c r="H112" s="20">
        <f t="shared" si="17"/>
        <v>0</v>
      </c>
      <c r="I112" s="20">
        <f t="shared" si="14"/>
        <v>0</v>
      </c>
      <c r="J112" s="9"/>
      <c r="K112" s="9"/>
    </row>
    <row r="113" spans="1:11" x14ac:dyDescent="0.2">
      <c r="A113" s="16">
        <f t="shared" si="15"/>
        <v>93</v>
      </c>
      <c r="B113" s="17">
        <f t="shared" si="9"/>
        <v>48345</v>
      </c>
      <c r="C113" s="20">
        <f t="shared" si="16"/>
        <v>0</v>
      </c>
      <c r="D113" s="20">
        <f t="shared" si="10"/>
        <v>966.64007647139579</v>
      </c>
      <c r="E113" s="21">
        <f t="shared" si="11"/>
        <v>0</v>
      </c>
      <c r="F113" s="20">
        <f t="shared" si="12"/>
        <v>0</v>
      </c>
      <c r="G113" s="20">
        <f t="shared" si="13"/>
        <v>0</v>
      </c>
      <c r="H113" s="20">
        <f t="shared" si="17"/>
        <v>0</v>
      </c>
      <c r="I113" s="20">
        <f t="shared" si="14"/>
        <v>0</v>
      </c>
      <c r="J113" s="9"/>
      <c r="K113" s="9"/>
    </row>
    <row r="114" spans="1:11" x14ac:dyDescent="0.2">
      <c r="A114" s="16">
        <f t="shared" si="15"/>
        <v>94</v>
      </c>
      <c r="B114" s="17">
        <f t="shared" si="9"/>
        <v>48437</v>
      </c>
      <c r="C114" s="20">
        <f t="shared" si="16"/>
        <v>0</v>
      </c>
      <c r="D114" s="20">
        <f t="shared" si="10"/>
        <v>966.64007647139579</v>
      </c>
      <c r="E114" s="21">
        <f t="shared" si="11"/>
        <v>0</v>
      </c>
      <c r="F114" s="20">
        <f t="shared" si="12"/>
        <v>0</v>
      </c>
      <c r="G114" s="20">
        <f t="shared" si="13"/>
        <v>0</v>
      </c>
      <c r="H114" s="20">
        <f t="shared" si="17"/>
        <v>0</v>
      </c>
      <c r="I114" s="20">
        <f t="shared" si="14"/>
        <v>0</v>
      </c>
      <c r="J114" s="9"/>
      <c r="K114" s="9"/>
    </row>
    <row r="115" spans="1:11" x14ac:dyDescent="0.2">
      <c r="A115" s="16">
        <f t="shared" si="15"/>
        <v>95</v>
      </c>
      <c r="B115" s="17">
        <f t="shared" si="9"/>
        <v>48529</v>
      </c>
      <c r="C115" s="20">
        <f t="shared" si="16"/>
        <v>0</v>
      </c>
      <c r="D115" s="20">
        <f t="shared" si="10"/>
        <v>966.64007647139579</v>
      </c>
      <c r="E115" s="21">
        <f t="shared" si="11"/>
        <v>0</v>
      </c>
      <c r="F115" s="20">
        <f t="shared" si="12"/>
        <v>0</v>
      </c>
      <c r="G115" s="20">
        <f t="shared" si="13"/>
        <v>0</v>
      </c>
      <c r="H115" s="20">
        <f t="shared" si="17"/>
        <v>0</v>
      </c>
      <c r="I115" s="20">
        <f t="shared" si="14"/>
        <v>0</v>
      </c>
      <c r="J115" s="9"/>
      <c r="K115" s="9"/>
    </row>
    <row r="116" spans="1:11" x14ac:dyDescent="0.2">
      <c r="A116" s="16">
        <f t="shared" si="15"/>
        <v>96</v>
      </c>
      <c r="B116" s="17">
        <f t="shared" si="9"/>
        <v>48621</v>
      </c>
      <c r="C116" s="20">
        <f t="shared" si="16"/>
        <v>0</v>
      </c>
      <c r="D116" s="20">
        <f t="shared" si="10"/>
        <v>966.64007647139579</v>
      </c>
      <c r="E116" s="21">
        <f t="shared" si="11"/>
        <v>0</v>
      </c>
      <c r="F116" s="20">
        <f t="shared" si="12"/>
        <v>0</v>
      </c>
      <c r="G116" s="20">
        <f t="shared" si="13"/>
        <v>0</v>
      </c>
      <c r="H116" s="20">
        <f t="shared" si="17"/>
        <v>0</v>
      </c>
      <c r="I116" s="20">
        <f t="shared" si="14"/>
        <v>0</v>
      </c>
      <c r="J116" s="9"/>
      <c r="K116" s="9"/>
    </row>
    <row r="117" spans="1:11" x14ac:dyDescent="0.2">
      <c r="A117" s="16">
        <f t="shared" si="15"/>
        <v>97</v>
      </c>
      <c r="B117" s="17">
        <f t="shared" si="9"/>
        <v>48710</v>
      </c>
      <c r="C117" s="20">
        <f t="shared" si="16"/>
        <v>0</v>
      </c>
      <c r="D117" s="20">
        <f t="shared" si="10"/>
        <v>966.64007647139579</v>
      </c>
      <c r="E117" s="21">
        <f t="shared" si="11"/>
        <v>0</v>
      </c>
      <c r="F117" s="20">
        <f t="shared" si="12"/>
        <v>0</v>
      </c>
      <c r="G117" s="20">
        <f t="shared" si="13"/>
        <v>0</v>
      </c>
      <c r="H117" s="20">
        <f t="shared" si="17"/>
        <v>0</v>
      </c>
      <c r="I117" s="20">
        <f t="shared" si="14"/>
        <v>0</v>
      </c>
      <c r="J117" s="9"/>
      <c r="K117" s="9"/>
    </row>
    <row r="118" spans="1:11" x14ac:dyDescent="0.2">
      <c r="A118" s="16">
        <f t="shared" si="15"/>
        <v>98</v>
      </c>
      <c r="B118" s="17">
        <f t="shared" si="9"/>
        <v>48802</v>
      </c>
      <c r="C118" s="20">
        <f t="shared" si="16"/>
        <v>0</v>
      </c>
      <c r="D118" s="20">
        <f t="shared" si="10"/>
        <v>966.64007647139579</v>
      </c>
      <c r="E118" s="21">
        <f t="shared" si="11"/>
        <v>0</v>
      </c>
      <c r="F118" s="20">
        <f t="shared" si="12"/>
        <v>0</v>
      </c>
      <c r="G118" s="20">
        <f t="shared" si="13"/>
        <v>0</v>
      </c>
      <c r="H118" s="20">
        <f t="shared" si="17"/>
        <v>0</v>
      </c>
      <c r="I118" s="20">
        <f t="shared" si="14"/>
        <v>0</v>
      </c>
      <c r="J118" s="9"/>
      <c r="K118" s="9"/>
    </row>
    <row r="119" spans="1:11" x14ac:dyDescent="0.2">
      <c r="A119" s="16">
        <f t="shared" si="15"/>
        <v>99</v>
      </c>
      <c r="B119" s="17">
        <f t="shared" si="9"/>
        <v>48894</v>
      </c>
      <c r="C119" s="20">
        <f t="shared" si="16"/>
        <v>0</v>
      </c>
      <c r="D119" s="20">
        <f t="shared" si="10"/>
        <v>966.64007647139579</v>
      </c>
      <c r="E119" s="21">
        <f t="shared" si="11"/>
        <v>0</v>
      </c>
      <c r="F119" s="20">
        <f t="shared" si="12"/>
        <v>0</v>
      </c>
      <c r="G119" s="20">
        <f t="shared" si="13"/>
        <v>0</v>
      </c>
      <c r="H119" s="20">
        <f t="shared" si="17"/>
        <v>0</v>
      </c>
      <c r="I119" s="20">
        <f t="shared" si="14"/>
        <v>0</v>
      </c>
      <c r="J119" s="9"/>
      <c r="K119" s="9"/>
    </row>
    <row r="120" spans="1:11" x14ac:dyDescent="0.2">
      <c r="A120" s="16">
        <f t="shared" si="15"/>
        <v>100</v>
      </c>
      <c r="B120" s="17">
        <f t="shared" si="9"/>
        <v>48986</v>
      </c>
      <c r="C120" s="20">
        <f t="shared" si="16"/>
        <v>0</v>
      </c>
      <c r="D120" s="20">
        <f t="shared" si="10"/>
        <v>966.64007647139579</v>
      </c>
      <c r="E120" s="21">
        <f t="shared" si="11"/>
        <v>0</v>
      </c>
      <c r="F120" s="20">
        <f t="shared" si="12"/>
        <v>0</v>
      </c>
      <c r="G120" s="20">
        <f t="shared" si="13"/>
        <v>0</v>
      </c>
      <c r="H120" s="20">
        <f t="shared" si="17"/>
        <v>0</v>
      </c>
      <c r="I120" s="20">
        <f t="shared" si="14"/>
        <v>0</v>
      </c>
      <c r="J120" s="9"/>
      <c r="K120" s="9"/>
    </row>
    <row r="121" spans="1:11" x14ac:dyDescent="0.2">
      <c r="A121" s="16">
        <f t="shared" si="15"/>
        <v>101</v>
      </c>
      <c r="B121" s="17">
        <f t="shared" si="9"/>
        <v>49075</v>
      </c>
      <c r="C121" s="20">
        <f t="shared" si="16"/>
        <v>0</v>
      </c>
      <c r="D121" s="20">
        <f t="shared" si="10"/>
        <v>966.64007647139579</v>
      </c>
      <c r="E121" s="21">
        <f t="shared" si="11"/>
        <v>0</v>
      </c>
      <c r="F121" s="20">
        <f t="shared" si="12"/>
        <v>0</v>
      </c>
      <c r="G121" s="20">
        <f t="shared" si="13"/>
        <v>0</v>
      </c>
      <c r="H121" s="20">
        <f t="shared" si="17"/>
        <v>0</v>
      </c>
      <c r="I121" s="20">
        <f t="shared" si="14"/>
        <v>0</v>
      </c>
      <c r="J121" s="9"/>
      <c r="K121" s="9"/>
    </row>
    <row r="122" spans="1:11" x14ac:dyDescent="0.2">
      <c r="A122" s="16">
        <f t="shared" si="15"/>
        <v>102</v>
      </c>
      <c r="B122" s="17">
        <f t="shared" si="9"/>
        <v>49167</v>
      </c>
      <c r="C122" s="20">
        <f t="shared" si="16"/>
        <v>0</v>
      </c>
      <c r="D122" s="20">
        <f t="shared" si="10"/>
        <v>966.64007647139579</v>
      </c>
      <c r="E122" s="21">
        <f t="shared" si="11"/>
        <v>0</v>
      </c>
      <c r="F122" s="20">
        <f t="shared" si="12"/>
        <v>0</v>
      </c>
      <c r="G122" s="20">
        <f t="shared" si="13"/>
        <v>0</v>
      </c>
      <c r="H122" s="20">
        <f t="shared" si="17"/>
        <v>0</v>
      </c>
      <c r="I122" s="20">
        <f t="shared" si="14"/>
        <v>0</v>
      </c>
      <c r="J122" s="9"/>
      <c r="K122" s="9"/>
    </row>
    <row r="123" spans="1:11" x14ac:dyDescent="0.2">
      <c r="A123" s="16">
        <f t="shared" si="15"/>
        <v>103</v>
      </c>
      <c r="B123" s="17">
        <f t="shared" si="9"/>
        <v>49259</v>
      </c>
      <c r="C123" s="20">
        <f t="shared" si="16"/>
        <v>0</v>
      </c>
      <c r="D123" s="20">
        <f t="shared" si="10"/>
        <v>966.64007647139579</v>
      </c>
      <c r="E123" s="21">
        <f t="shared" si="11"/>
        <v>0</v>
      </c>
      <c r="F123" s="20">
        <f t="shared" si="12"/>
        <v>0</v>
      </c>
      <c r="G123" s="20">
        <f t="shared" si="13"/>
        <v>0</v>
      </c>
      <c r="H123" s="20">
        <f t="shared" si="17"/>
        <v>0</v>
      </c>
      <c r="I123" s="20">
        <f t="shared" si="14"/>
        <v>0</v>
      </c>
      <c r="J123" s="9"/>
      <c r="K123" s="9"/>
    </row>
    <row r="124" spans="1:11" x14ac:dyDescent="0.2">
      <c r="A124" s="16">
        <f t="shared" si="15"/>
        <v>104</v>
      </c>
      <c r="B124" s="17">
        <f t="shared" si="9"/>
        <v>49351</v>
      </c>
      <c r="C124" s="20">
        <f t="shared" si="16"/>
        <v>0</v>
      </c>
      <c r="D124" s="20">
        <f t="shared" si="10"/>
        <v>966.64007647139579</v>
      </c>
      <c r="E124" s="21">
        <f t="shared" si="11"/>
        <v>0</v>
      </c>
      <c r="F124" s="20">
        <f t="shared" si="12"/>
        <v>0</v>
      </c>
      <c r="G124" s="20">
        <f t="shared" si="13"/>
        <v>0</v>
      </c>
      <c r="H124" s="20">
        <f t="shared" si="17"/>
        <v>0</v>
      </c>
      <c r="I124" s="20">
        <f t="shared" si="14"/>
        <v>0</v>
      </c>
      <c r="J124" s="9"/>
      <c r="K124" s="9"/>
    </row>
    <row r="125" spans="1:11" x14ac:dyDescent="0.2">
      <c r="A125" s="16">
        <f t="shared" si="15"/>
        <v>105</v>
      </c>
      <c r="B125" s="17">
        <f t="shared" si="9"/>
        <v>49440</v>
      </c>
      <c r="C125" s="20">
        <f t="shared" si="16"/>
        <v>0</v>
      </c>
      <c r="D125" s="20">
        <f t="shared" si="10"/>
        <v>966.64007647139579</v>
      </c>
      <c r="E125" s="21">
        <f t="shared" si="11"/>
        <v>0</v>
      </c>
      <c r="F125" s="20">
        <f t="shared" si="12"/>
        <v>0</v>
      </c>
      <c r="G125" s="20">
        <f t="shared" si="13"/>
        <v>0</v>
      </c>
      <c r="H125" s="20">
        <f t="shared" si="17"/>
        <v>0</v>
      </c>
      <c r="I125" s="20">
        <f t="shared" si="14"/>
        <v>0</v>
      </c>
      <c r="J125" s="9"/>
      <c r="K125" s="9"/>
    </row>
    <row r="126" spans="1:11" x14ac:dyDescent="0.2">
      <c r="A126" s="16">
        <f t="shared" si="15"/>
        <v>106</v>
      </c>
      <c r="B126" s="17">
        <f t="shared" si="9"/>
        <v>49532</v>
      </c>
      <c r="C126" s="20">
        <f t="shared" si="16"/>
        <v>0</v>
      </c>
      <c r="D126" s="20">
        <f t="shared" si="10"/>
        <v>966.64007647139579</v>
      </c>
      <c r="E126" s="21">
        <f t="shared" si="11"/>
        <v>0</v>
      </c>
      <c r="F126" s="20">
        <f t="shared" si="12"/>
        <v>0</v>
      </c>
      <c r="G126" s="20">
        <f t="shared" si="13"/>
        <v>0</v>
      </c>
      <c r="H126" s="20">
        <f t="shared" si="17"/>
        <v>0</v>
      </c>
      <c r="I126" s="20">
        <f t="shared" si="14"/>
        <v>0</v>
      </c>
      <c r="J126" s="9"/>
      <c r="K126" s="9"/>
    </row>
    <row r="127" spans="1:11" x14ac:dyDescent="0.2">
      <c r="A127" s="16">
        <f t="shared" si="15"/>
        <v>107</v>
      </c>
      <c r="B127" s="17">
        <f t="shared" si="9"/>
        <v>49624</v>
      </c>
      <c r="C127" s="20">
        <f t="shared" si="16"/>
        <v>0</v>
      </c>
      <c r="D127" s="20">
        <f t="shared" si="10"/>
        <v>966.64007647139579</v>
      </c>
      <c r="E127" s="21">
        <f t="shared" si="11"/>
        <v>0</v>
      </c>
      <c r="F127" s="20">
        <f t="shared" si="12"/>
        <v>0</v>
      </c>
      <c r="G127" s="20">
        <f t="shared" si="13"/>
        <v>0</v>
      </c>
      <c r="H127" s="20">
        <f t="shared" si="17"/>
        <v>0</v>
      </c>
      <c r="I127" s="20">
        <f t="shared" si="14"/>
        <v>0</v>
      </c>
      <c r="J127" s="9"/>
      <c r="K127" s="9"/>
    </row>
    <row r="128" spans="1:11" x14ac:dyDescent="0.2">
      <c r="A128" s="16">
        <f t="shared" si="15"/>
        <v>108</v>
      </c>
      <c r="B128" s="17">
        <f t="shared" si="9"/>
        <v>49716</v>
      </c>
      <c r="C128" s="20">
        <f t="shared" si="16"/>
        <v>0</v>
      </c>
      <c r="D128" s="20">
        <f t="shared" si="10"/>
        <v>966.64007647139579</v>
      </c>
      <c r="E128" s="21">
        <f t="shared" si="11"/>
        <v>0</v>
      </c>
      <c r="F128" s="20">
        <f t="shared" si="12"/>
        <v>0</v>
      </c>
      <c r="G128" s="20">
        <f t="shared" si="13"/>
        <v>0</v>
      </c>
      <c r="H128" s="20">
        <f t="shared" si="17"/>
        <v>0</v>
      </c>
      <c r="I128" s="20">
        <f t="shared" si="14"/>
        <v>0</v>
      </c>
      <c r="J128" s="9"/>
      <c r="K128" s="9"/>
    </row>
    <row r="129" spans="1:11" x14ac:dyDescent="0.2">
      <c r="A129" s="16">
        <f t="shared" si="15"/>
        <v>109</v>
      </c>
      <c r="B129" s="17">
        <f t="shared" si="9"/>
        <v>49806</v>
      </c>
      <c r="C129" s="20">
        <f t="shared" si="16"/>
        <v>0</v>
      </c>
      <c r="D129" s="20">
        <f t="shared" si="10"/>
        <v>966.64007647139579</v>
      </c>
      <c r="E129" s="21">
        <f t="shared" si="11"/>
        <v>0</v>
      </c>
      <c r="F129" s="20">
        <f t="shared" si="12"/>
        <v>0</v>
      </c>
      <c r="G129" s="20">
        <f t="shared" si="13"/>
        <v>0</v>
      </c>
      <c r="H129" s="20">
        <f t="shared" si="17"/>
        <v>0</v>
      </c>
      <c r="I129" s="20">
        <f t="shared" si="14"/>
        <v>0</v>
      </c>
      <c r="J129" s="9"/>
      <c r="K129" s="9"/>
    </row>
    <row r="130" spans="1:11" x14ac:dyDescent="0.2">
      <c r="A130" s="16">
        <f t="shared" si="15"/>
        <v>110</v>
      </c>
      <c r="B130" s="17">
        <f t="shared" si="9"/>
        <v>49898</v>
      </c>
      <c r="C130" s="20">
        <f t="shared" si="16"/>
        <v>0</v>
      </c>
      <c r="D130" s="20">
        <f t="shared" si="10"/>
        <v>966.64007647139579</v>
      </c>
      <c r="E130" s="21">
        <f t="shared" si="11"/>
        <v>0</v>
      </c>
      <c r="F130" s="20">
        <f t="shared" si="12"/>
        <v>0</v>
      </c>
      <c r="G130" s="20">
        <f t="shared" si="13"/>
        <v>0</v>
      </c>
      <c r="H130" s="20">
        <f t="shared" si="17"/>
        <v>0</v>
      </c>
      <c r="I130" s="20">
        <f t="shared" si="14"/>
        <v>0</v>
      </c>
      <c r="J130" s="9"/>
      <c r="K130" s="9"/>
    </row>
    <row r="131" spans="1:11" x14ac:dyDescent="0.2">
      <c r="A131" s="16">
        <f t="shared" si="15"/>
        <v>111</v>
      </c>
      <c r="B131" s="17">
        <f t="shared" si="9"/>
        <v>49990</v>
      </c>
      <c r="C131" s="20">
        <f t="shared" si="16"/>
        <v>0</v>
      </c>
      <c r="D131" s="20">
        <f t="shared" si="10"/>
        <v>966.64007647139579</v>
      </c>
      <c r="E131" s="21">
        <f t="shared" si="11"/>
        <v>0</v>
      </c>
      <c r="F131" s="20">
        <f t="shared" si="12"/>
        <v>0</v>
      </c>
      <c r="G131" s="20">
        <f t="shared" si="13"/>
        <v>0</v>
      </c>
      <c r="H131" s="20">
        <f t="shared" si="17"/>
        <v>0</v>
      </c>
      <c r="I131" s="20">
        <f t="shared" si="14"/>
        <v>0</v>
      </c>
      <c r="J131" s="9"/>
      <c r="K131" s="9"/>
    </row>
    <row r="132" spans="1:11" x14ac:dyDescent="0.2">
      <c r="A132" s="16">
        <f t="shared" si="15"/>
        <v>112</v>
      </c>
      <c r="B132" s="17">
        <f t="shared" si="9"/>
        <v>50082</v>
      </c>
      <c r="C132" s="20">
        <f t="shared" si="16"/>
        <v>0</v>
      </c>
      <c r="D132" s="20">
        <f t="shared" si="10"/>
        <v>966.64007647139579</v>
      </c>
      <c r="E132" s="21">
        <f t="shared" si="11"/>
        <v>0</v>
      </c>
      <c r="F132" s="20">
        <f t="shared" si="12"/>
        <v>0</v>
      </c>
      <c r="G132" s="20">
        <f t="shared" si="13"/>
        <v>0</v>
      </c>
      <c r="H132" s="20">
        <f t="shared" si="17"/>
        <v>0</v>
      </c>
      <c r="I132" s="20">
        <f t="shared" si="14"/>
        <v>0</v>
      </c>
      <c r="J132" s="9"/>
      <c r="K132" s="9"/>
    </row>
    <row r="133" spans="1:11" x14ac:dyDescent="0.2">
      <c r="A133" s="16">
        <f t="shared" si="15"/>
        <v>113</v>
      </c>
      <c r="B133" s="17">
        <f t="shared" si="9"/>
        <v>50171</v>
      </c>
      <c r="C133" s="20">
        <f t="shared" si="16"/>
        <v>0</v>
      </c>
      <c r="D133" s="20">
        <f t="shared" si="10"/>
        <v>966.64007647139579</v>
      </c>
      <c r="E133" s="21">
        <f t="shared" si="11"/>
        <v>0</v>
      </c>
      <c r="F133" s="20">
        <f t="shared" si="12"/>
        <v>0</v>
      </c>
      <c r="G133" s="20">
        <f t="shared" si="13"/>
        <v>0</v>
      </c>
      <c r="H133" s="20">
        <f t="shared" si="17"/>
        <v>0</v>
      </c>
      <c r="I133" s="20">
        <f t="shared" si="14"/>
        <v>0</v>
      </c>
      <c r="J133" s="9"/>
      <c r="K133" s="9"/>
    </row>
    <row r="134" spans="1:11" x14ac:dyDescent="0.2">
      <c r="A134" s="16">
        <f t="shared" si="15"/>
        <v>114</v>
      </c>
      <c r="B134" s="17">
        <f t="shared" si="9"/>
        <v>50263</v>
      </c>
      <c r="C134" s="20">
        <f t="shared" si="16"/>
        <v>0</v>
      </c>
      <c r="D134" s="20">
        <f t="shared" si="10"/>
        <v>966.64007647139579</v>
      </c>
      <c r="E134" s="21">
        <f t="shared" si="11"/>
        <v>0</v>
      </c>
      <c r="F134" s="20">
        <f t="shared" si="12"/>
        <v>0</v>
      </c>
      <c r="G134" s="20">
        <f t="shared" si="13"/>
        <v>0</v>
      </c>
      <c r="H134" s="20">
        <f t="shared" si="17"/>
        <v>0</v>
      </c>
      <c r="I134" s="20">
        <f t="shared" si="14"/>
        <v>0</v>
      </c>
      <c r="J134" s="9"/>
      <c r="K134" s="9"/>
    </row>
    <row r="135" spans="1:11" x14ac:dyDescent="0.2">
      <c r="A135" s="16">
        <f t="shared" si="15"/>
        <v>115</v>
      </c>
      <c r="B135" s="17">
        <f t="shared" si="9"/>
        <v>50355</v>
      </c>
      <c r="C135" s="20">
        <f t="shared" si="16"/>
        <v>0</v>
      </c>
      <c r="D135" s="20">
        <f t="shared" si="10"/>
        <v>966.64007647139579</v>
      </c>
      <c r="E135" s="21">
        <f t="shared" si="11"/>
        <v>0</v>
      </c>
      <c r="F135" s="20">
        <f t="shared" si="12"/>
        <v>0</v>
      </c>
      <c r="G135" s="20">
        <f t="shared" si="13"/>
        <v>0</v>
      </c>
      <c r="H135" s="20">
        <f t="shared" si="17"/>
        <v>0</v>
      </c>
      <c r="I135" s="20">
        <f t="shared" si="14"/>
        <v>0</v>
      </c>
      <c r="J135" s="9"/>
      <c r="K135" s="9"/>
    </row>
    <row r="136" spans="1:11" x14ac:dyDescent="0.2">
      <c r="A136" s="16">
        <f t="shared" si="15"/>
        <v>116</v>
      </c>
      <c r="B136" s="17">
        <f t="shared" si="9"/>
        <v>50447</v>
      </c>
      <c r="C136" s="20">
        <f t="shared" si="16"/>
        <v>0</v>
      </c>
      <c r="D136" s="20">
        <f t="shared" si="10"/>
        <v>966.64007647139579</v>
      </c>
      <c r="E136" s="21">
        <f t="shared" si="11"/>
        <v>0</v>
      </c>
      <c r="F136" s="20">
        <f t="shared" si="12"/>
        <v>0</v>
      </c>
      <c r="G136" s="20">
        <f t="shared" si="13"/>
        <v>0</v>
      </c>
      <c r="H136" s="20">
        <f t="shared" si="17"/>
        <v>0</v>
      </c>
      <c r="I136" s="20">
        <f t="shared" si="14"/>
        <v>0</v>
      </c>
      <c r="J136" s="9"/>
      <c r="K136" s="9"/>
    </row>
    <row r="137" spans="1:11" x14ac:dyDescent="0.2">
      <c r="A137" s="16">
        <f t="shared" si="15"/>
        <v>117</v>
      </c>
      <c r="B137" s="17">
        <f t="shared" si="9"/>
        <v>50536</v>
      </c>
      <c r="C137" s="20">
        <f t="shared" si="16"/>
        <v>0</v>
      </c>
      <c r="D137" s="20">
        <f t="shared" si="10"/>
        <v>966.64007647139579</v>
      </c>
      <c r="E137" s="21">
        <f t="shared" si="11"/>
        <v>0</v>
      </c>
      <c r="F137" s="20">
        <f t="shared" si="12"/>
        <v>0</v>
      </c>
      <c r="G137" s="20">
        <f t="shared" si="13"/>
        <v>0</v>
      </c>
      <c r="H137" s="20">
        <f t="shared" si="17"/>
        <v>0</v>
      </c>
      <c r="I137" s="20">
        <f t="shared" si="14"/>
        <v>0</v>
      </c>
      <c r="J137" s="9"/>
      <c r="K137" s="9"/>
    </row>
    <row r="138" spans="1:11" x14ac:dyDescent="0.2">
      <c r="A138" s="16">
        <f t="shared" si="15"/>
        <v>118</v>
      </c>
      <c r="B138" s="17">
        <f t="shared" si="9"/>
        <v>50628</v>
      </c>
      <c r="C138" s="20">
        <f t="shared" si="16"/>
        <v>0</v>
      </c>
      <c r="D138" s="20">
        <f t="shared" si="10"/>
        <v>966.64007647139579</v>
      </c>
      <c r="E138" s="21">
        <f t="shared" si="11"/>
        <v>0</v>
      </c>
      <c r="F138" s="20">
        <f t="shared" si="12"/>
        <v>0</v>
      </c>
      <c r="G138" s="20">
        <f t="shared" si="13"/>
        <v>0</v>
      </c>
      <c r="H138" s="20">
        <f t="shared" si="17"/>
        <v>0</v>
      </c>
      <c r="I138" s="20">
        <f t="shared" si="14"/>
        <v>0</v>
      </c>
      <c r="J138" s="9"/>
      <c r="K138" s="9"/>
    </row>
    <row r="139" spans="1:11" x14ac:dyDescent="0.2">
      <c r="A139" s="16">
        <f t="shared" si="15"/>
        <v>119</v>
      </c>
      <c r="B139" s="17">
        <f t="shared" si="9"/>
        <v>50720</v>
      </c>
      <c r="C139" s="20">
        <f t="shared" si="16"/>
        <v>0</v>
      </c>
      <c r="D139" s="20">
        <f t="shared" si="10"/>
        <v>966.64007647139579</v>
      </c>
      <c r="E139" s="21">
        <f t="shared" si="11"/>
        <v>0</v>
      </c>
      <c r="F139" s="20">
        <f t="shared" si="12"/>
        <v>0</v>
      </c>
      <c r="G139" s="20">
        <f t="shared" si="13"/>
        <v>0</v>
      </c>
      <c r="H139" s="20">
        <f t="shared" si="17"/>
        <v>0</v>
      </c>
      <c r="I139" s="20">
        <f t="shared" si="14"/>
        <v>0</v>
      </c>
      <c r="J139" s="9"/>
      <c r="K139" s="9"/>
    </row>
    <row r="140" spans="1:11" x14ac:dyDescent="0.2">
      <c r="A140" s="16">
        <f t="shared" si="15"/>
        <v>120</v>
      </c>
      <c r="B140" s="17">
        <f t="shared" si="9"/>
        <v>50812</v>
      </c>
      <c r="C140" s="20">
        <f t="shared" si="16"/>
        <v>0</v>
      </c>
      <c r="D140" s="20">
        <f t="shared" si="10"/>
        <v>966.64007647139579</v>
      </c>
      <c r="E140" s="21">
        <f t="shared" si="11"/>
        <v>0</v>
      </c>
      <c r="F140" s="20">
        <f t="shared" si="12"/>
        <v>0</v>
      </c>
      <c r="G140" s="20">
        <f t="shared" si="13"/>
        <v>0</v>
      </c>
      <c r="H140" s="20">
        <f t="shared" si="17"/>
        <v>0</v>
      </c>
      <c r="I140" s="20">
        <f t="shared" si="14"/>
        <v>0</v>
      </c>
      <c r="J140" s="9"/>
      <c r="K140" s="9"/>
    </row>
    <row r="141" spans="1:11" x14ac:dyDescent="0.2">
      <c r="A141" s="16">
        <f t="shared" si="15"/>
        <v>121</v>
      </c>
      <c r="B141" s="17">
        <f t="shared" si="9"/>
        <v>50901</v>
      </c>
      <c r="C141" s="20">
        <f t="shared" si="16"/>
        <v>0</v>
      </c>
      <c r="D141" s="20">
        <f t="shared" si="10"/>
        <v>966.64007647139579</v>
      </c>
      <c r="E141" s="21">
        <f t="shared" si="11"/>
        <v>0</v>
      </c>
      <c r="F141" s="20">
        <f t="shared" si="12"/>
        <v>0</v>
      </c>
      <c r="G141" s="20">
        <f t="shared" si="13"/>
        <v>0</v>
      </c>
      <c r="H141" s="20">
        <f t="shared" si="17"/>
        <v>0</v>
      </c>
      <c r="I141" s="20">
        <f t="shared" si="14"/>
        <v>0</v>
      </c>
      <c r="J141" s="9"/>
      <c r="K141" s="9"/>
    </row>
    <row r="142" spans="1:11" x14ac:dyDescent="0.2">
      <c r="A142" s="16">
        <f t="shared" si="15"/>
        <v>122</v>
      </c>
      <c r="B142" s="17">
        <f t="shared" si="9"/>
        <v>50993</v>
      </c>
      <c r="C142" s="20">
        <f t="shared" si="16"/>
        <v>0</v>
      </c>
      <c r="D142" s="20">
        <f t="shared" si="10"/>
        <v>966.64007647139579</v>
      </c>
      <c r="E142" s="21">
        <f t="shared" si="11"/>
        <v>0</v>
      </c>
      <c r="F142" s="20">
        <f t="shared" si="12"/>
        <v>0</v>
      </c>
      <c r="G142" s="20">
        <f t="shared" si="13"/>
        <v>0</v>
      </c>
      <c r="H142" s="20">
        <f t="shared" si="17"/>
        <v>0</v>
      </c>
      <c r="I142" s="20">
        <f t="shared" si="14"/>
        <v>0</v>
      </c>
      <c r="J142" s="9"/>
      <c r="K142" s="9"/>
    </row>
    <row r="143" spans="1:11" x14ac:dyDescent="0.2">
      <c r="A143" s="16">
        <f t="shared" si="15"/>
        <v>123</v>
      </c>
      <c r="B143" s="17">
        <f t="shared" si="9"/>
        <v>51085</v>
      </c>
      <c r="C143" s="20">
        <f t="shared" si="16"/>
        <v>0</v>
      </c>
      <c r="D143" s="20">
        <f t="shared" si="10"/>
        <v>966.64007647139579</v>
      </c>
      <c r="E143" s="21">
        <f t="shared" si="11"/>
        <v>0</v>
      </c>
      <c r="F143" s="20">
        <f t="shared" si="12"/>
        <v>0</v>
      </c>
      <c r="G143" s="20">
        <f t="shared" si="13"/>
        <v>0</v>
      </c>
      <c r="H143" s="20">
        <f t="shared" si="17"/>
        <v>0</v>
      </c>
      <c r="I143" s="20">
        <f t="shared" si="14"/>
        <v>0</v>
      </c>
      <c r="J143" s="9"/>
      <c r="K143" s="9"/>
    </row>
    <row r="144" spans="1:11" x14ac:dyDescent="0.2">
      <c r="A144" s="16">
        <f t="shared" si="15"/>
        <v>124</v>
      </c>
      <c r="B144" s="17">
        <f t="shared" si="9"/>
        <v>51177</v>
      </c>
      <c r="C144" s="20">
        <f t="shared" si="16"/>
        <v>0</v>
      </c>
      <c r="D144" s="20">
        <f t="shared" si="10"/>
        <v>966.64007647139579</v>
      </c>
      <c r="E144" s="21">
        <f t="shared" si="11"/>
        <v>0</v>
      </c>
      <c r="F144" s="20">
        <f t="shared" si="12"/>
        <v>0</v>
      </c>
      <c r="G144" s="20">
        <f t="shared" si="13"/>
        <v>0</v>
      </c>
      <c r="H144" s="20">
        <f t="shared" si="17"/>
        <v>0</v>
      </c>
      <c r="I144" s="20">
        <f t="shared" si="14"/>
        <v>0</v>
      </c>
      <c r="J144" s="9"/>
      <c r="K144" s="9"/>
    </row>
    <row r="145" spans="1:11" x14ac:dyDescent="0.2">
      <c r="A145" s="16">
        <f t="shared" si="15"/>
        <v>125</v>
      </c>
      <c r="B145" s="17">
        <f t="shared" si="9"/>
        <v>51267</v>
      </c>
      <c r="C145" s="20">
        <f t="shared" si="16"/>
        <v>0</v>
      </c>
      <c r="D145" s="20">
        <f t="shared" si="10"/>
        <v>966.64007647139579</v>
      </c>
      <c r="E145" s="21">
        <f t="shared" si="11"/>
        <v>0</v>
      </c>
      <c r="F145" s="20">
        <f t="shared" si="12"/>
        <v>0</v>
      </c>
      <c r="G145" s="20">
        <f t="shared" si="13"/>
        <v>0</v>
      </c>
      <c r="H145" s="20">
        <f t="shared" si="17"/>
        <v>0</v>
      </c>
      <c r="I145" s="20">
        <f t="shared" si="14"/>
        <v>0</v>
      </c>
      <c r="J145" s="9"/>
      <c r="K145" s="9"/>
    </row>
    <row r="146" spans="1:11" x14ac:dyDescent="0.2">
      <c r="A146" s="16">
        <f t="shared" si="15"/>
        <v>126</v>
      </c>
      <c r="B146" s="17">
        <f t="shared" si="9"/>
        <v>51359</v>
      </c>
      <c r="C146" s="20">
        <f t="shared" si="16"/>
        <v>0</v>
      </c>
      <c r="D146" s="20">
        <f t="shared" si="10"/>
        <v>966.64007647139579</v>
      </c>
      <c r="E146" s="21">
        <f t="shared" si="11"/>
        <v>0</v>
      </c>
      <c r="F146" s="20">
        <f t="shared" si="12"/>
        <v>0</v>
      </c>
      <c r="G146" s="20">
        <f t="shared" si="13"/>
        <v>0</v>
      </c>
      <c r="H146" s="20">
        <f t="shared" si="17"/>
        <v>0</v>
      </c>
      <c r="I146" s="20">
        <f t="shared" si="14"/>
        <v>0</v>
      </c>
      <c r="J146" s="9"/>
      <c r="K146" s="9"/>
    </row>
    <row r="147" spans="1:11" x14ac:dyDescent="0.2">
      <c r="A147" s="16">
        <f t="shared" si="15"/>
        <v>127</v>
      </c>
      <c r="B147" s="17">
        <f t="shared" si="9"/>
        <v>51451</v>
      </c>
      <c r="C147" s="20">
        <f t="shared" si="16"/>
        <v>0</v>
      </c>
      <c r="D147" s="20">
        <f t="shared" si="10"/>
        <v>966.64007647139579</v>
      </c>
      <c r="E147" s="21">
        <f t="shared" si="11"/>
        <v>0</v>
      </c>
      <c r="F147" s="20">
        <f t="shared" si="12"/>
        <v>0</v>
      </c>
      <c r="G147" s="20">
        <f t="shared" si="13"/>
        <v>0</v>
      </c>
      <c r="H147" s="20">
        <f t="shared" si="17"/>
        <v>0</v>
      </c>
      <c r="I147" s="20">
        <f t="shared" si="14"/>
        <v>0</v>
      </c>
      <c r="J147" s="9"/>
      <c r="K147" s="9"/>
    </row>
    <row r="148" spans="1:11" x14ac:dyDescent="0.2">
      <c r="A148" s="16">
        <f t="shared" si="15"/>
        <v>128</v>
      </c>
      <c r="B148" s="17">
        <f t="shared" si="9"/>
        <v>51543</v>
      </c>
      <c r="C148" s="20">
        <f t="shared" si="16"/>
        <v>0</v>
      </c>
      <c r="D148" s="20">
        <f t="shared" si="10"/>
        <v>966.64007647139579</v>
      </c>
      <c r="E148" s="21">
        <f t="shared" si="11"/>
        <v>0</v>
      </c>
      <c r="F148" s="20">
        <f t="shared" si="12"/>
        <v>0</v>
      </c>
      <c r="G148" s="20">
        <f t="shared" si="13"/>
        <v>0</v>
      </c>
      <c r="H148" s="20">
        <f t="shared" si="17"/>
        <v>0</v>
      </c>
      <c r="I148" s="20">
        <f t="shared" si="14"/>
        <v>0</v>
      </c>
      <c r="J148" s="9"/>
      <c r="K148" s="9"/>
    </row>
    <row r="149" spans="1:11" x14ac:dyDescent="0.2">
      <c r="A149" s="16">
        <f t="shared" si="15"/>
        <v>129</v>
      </c>
      <c r="B149" s="17">
        <f t="shared" ref="B149:B212" si="18">IF(Pay_Num&lt;&gt;"",DATE(YEAR(Loan_Start),MONTH(Loan_Start)+(Pay_Num)*12/Num_Pmt_Per_Year,DAY(Loan_Start)),"")</f>
        <v>51632</v>
      </c>
      <c r="C149" s="20">
        <f t="shared" si="16"/>
        <v>0</v>
      </c>
      <c r="D149" s="20">
        <f t="shared" ref="D149:D212" si="19">IF(Pay_Num&lt;&gt;"",Scheduled_Monthly_Payment,"")</f>
        <v>966.64007647139579</v>
      </c>
      <c r="E149" s="21">
        <f t="shared" ref="E149:E212" si="20">IF(AND(Pay_Num&lt;&gt;"",Sched_Pay+Scheduled_Extra_Payments&lt;Beg_Bal),Scheduled_Extra_Payments,IF(AND(Pay_Num&lt;&gt;"",Beg_Bal-Sched_Pay&gt;0),Beg_Bal-Sched_Pay,IF(Pay_Num&lt;&gt;"",0,"")))</f>
        <v>0</v>
      </c>
      <c r="F149" s="20">
        <f t="shared" ref="F149:F212" si="21">IF(AND(Pay_Num&lt;&gt;"",Sched_Pay+Extra_Pay&lt;Beg_Bal),Sched_Pay+Extra_Pay,IF(Pay_Num&lt;&gt;"",Beg_Bal,""))</f>
        <v>0</v>
      </c>
      <c r="G149" s="20">
        <f t="shared" ref="G149:G212" si="22">IF(Pay_Num&lt;&gt;"",Total_Pay-Int,"")</f>
        <v>0</v>
      </c>
      <c r="H149" s="20">
        <f t="shared" si="17"/>
        <v>0</v>
      </c>
      <c r="I149" s="20">
        <f t="shared" ref="I149:I212" si="23">IF(AND(Pay_Num&lt;&gt;"",Sched_Pay+Extra_Pay&lt;Beg_Bal),Beg_Bal-Princ,IF(Pay_Num&lt;&gt;"",0,""))</f>
        <v>0</v>
      </c>
      <c r="J149" s="9"/>
      <c r="K149" s="9"/>
    </row>
    <row r="150" spans="1:11" x14ac:dyDescent="0.2">
      <c r="A150" s="16">
        <f t="shared" ref="A150:A213" si="24">IF(Values_Entered,A149+1,"")</f>
        <v>130</v>
      </c>
      <c r="B150" s="17">
        <f t="shared" si="18"/>
        <v>51724</v>
      </c>
      <c r="C150" s="20">
        <f t="shared" ref="C150:C213" si="25">IF(Pay_Num&lt;&gt;"",I149,"")</f>
        <v>0</v>
      </c>
      <c r="D150" s="20">
        <f t="shared" si="19"/>
        <v>966.64007647139579</v>
      </c>
      <c r="E150" s="21">
        <f t="shared" si="20"/>
        <v>0</v>
      </c>
      <c r="F150" s="20">
        <f t="shared" si="21"/>
        <v>0</v>
      </c>
      <c r="G150" s="20">
        <f t="shared" si="22"/>
        <v>0</v>
      </c>
      <c r="H150" s="20">
        <f t="shared" ref="H150:H213" si="26">IF(Pay_Num&lt;&gt;"",Beg_Bal*Interest_Rate/Num_Pmt_Per_Year,"")</f>
        <v>0</v>
      </c>
      <c r="I150" s="20">
        <f t="shared" si="23"/>
        <v>0</v>
      </c>
      <c r="J150" s="9"/>
      <c r="K150" s="9"/>
    </row>
    <row r="151" spans="1:11" x14ac:dyDescent="0.2">
      <c r="A151" s="16">
        <f t="shared" si="24"/>
        <v>131</v>
      </c>
      <c r="B151" s="17">
        <f t="shared" si="18"/>
        <v>51816</v>
      </c>
      <c r="C151" s="20">
        <f t="shared" si="25"/>
        <v>0</v>
      </c>
      <c r="D151" s="20">
        <f t="shared" si="19"/>
        <v>966.64007647139579</v>
      </c>
      <c r="E151" s="21">
        <f t="shared" si="20"/>
        <v>0</v>
      </c>
      <c r="F151" s="20">
        <f t="shared" si="21"/>
        <v>0</v>
      </c>
      <c r="G151" s="20">
        <f t="shared" si="22"/>
        <v>0</v>
      </c>
      <c r="H151" s="20">
        <f t="shared" si="26"/>
        <v>0</v>
      </c>
      <c r="I151" s="20">
        <f t="shared" si="23"/>
        <v>0</v>
      </c>
      <c r="J151" s="9"/>
      <c r="K151" s="9"/>
    </row>
    <row r="152" spans="1:11" x14ac:dyDescent="0.2">
      <c r="A152" s="16">
        <f t="shared" si="24"/>
        <v>132</v>
      </c>
      <c r="B152" s="17">
        <f t="shared" si="18"/>
        <v>51908</v>
      </c>
      <c r="C152" s="20">
        <f t="shared" si="25"/>
        <v>0</v>
      </c>
      <c r="D152" s="20">
        <f t="shared" si="19"/>
        <v>966.64007647139579</v>
      </c>
      <c r="E152" s="21">
        <f t="shared" si="20"/>
        <v>0</v>
      </c>
      <c r="F152" s="20">
        <f t="shared" si="21"/>
        <v>0</v>
      </c>
      <c r="G152" s="20">
        <f t="shared" si="22"/>
        <v>0</v>
      </c>
      <c r="H152" s="20">
        <f t="shared" si="26"/>
        <v>0</v>
      </c>
      <c r="I152" s="20">
        <f t="shared" si="23"/>
        <v>0</v>
      </c>
      <c r="J152" s="9"/>
      <c r="K152" s="9"/>
    </row>
    <row r="153" spans="1:11" x14ac:dyDescent="0.2">
      <c r="A153" s="16">
        <f t="shared" si="24"/>
        <v>133</v>
      </c>
      <c r="B153" s="17">
        <f t="shared" si="18"/>
        <v>51997</v>
      </c>
      <c r="C153" s="20">
        <f t="shared" si="25"/>
        <v>0</v>
      </c>
      <c r="D153" s="20">
        <f t="shared" si="19"/>
        <v>966.64007647139579</v>
      </c>
      <c r="E153" s="21">
        <f t="shared" si="20"/>
        <v>0</v>
      </c>
      <c r="F153" s="20">
        <f t="shared" si="21"/>
        <v>0</v>
      </c>
      <c r="G153" s="20">
        <f t="shared" si="22"/>
        <v>0</v>
      </c>
      <c r="H153" s="20">
        <f t="shared" si="26"/>
        <v>0</v>
      </c>
      <c r="I153" s="20">
        <f t="shared" si="23"/>
        <v>0</v>
      </c>
      <c r="J153" s="9"/>
      <c r="K153" s="9"/>
    </row>
    <row r="154" spans="1:11" x14ac:dyDescent="0.2">
      <c r="A154" s="16">
        <f t="shared" si="24"/>
        <v>134</v>
      </c>
      <c r="B154" s="17">
        <f t="shared" si="18"/>
        <v>52089</v>
      </c>
      <c r="C154" s="20">
        <f t="shared" si="25"/>
        <v>0</v>
      </c>
      <c r="D154" s="20">
        <f t="shared" si="19"/>
        <v>966.64007647139579</v>
      </c>
      <c r="E154" s="21">
        <f t="shared" si="20"/>
        <v>0</v>
      </c>
      <c r="F154" s="20">
        <f t="shared" si="21"/>
        <v>0</v>
      </c>
      <c r="G154" s="20">
        <f t="shared" si="22"/>
        <v>0</v>
      </c>
      <c r="H154" s="20">
        <f t="shared" si="26"/>
        <v>0</v>
      </c>
      <c r="I154" s="20">
        <f t="shared" si="23"/>
        <v>0</v>
      </c>
      <c r="J154" s="9"/>
      <c r="K154" s="9"/>
    </row>
    <row r="155" spans="1:11" x14ac:dyDescent="0.2">
      <c r="A155" s="16">
        <f t="shared" si="24"/>
        <v>135</v>
      </c>
      <c r="B155" s="17">
        <f t="shared" si="18"/>
        <v>52181</v>
      </c>
      <c r="C155" s="20">
        <f t="shared" si="25"/>
        <v>0</v>
      </c>
      <c r="D155" s="20">
        <f t="shared" si="19"/>
        <v>966.64007647139579</v>
      </c>
      <c r="E155" s="21">
        <f t="shared" si="20"/>
        <v>0</v>
      </c>
      <c r="F155" s="20">
        <f t="shared" si="21"/>
        <v>0</v>
      </c>
      <c r="G155" s="20">
        <f t="shared" si="22"/>
        <v>0</v>
      </c>
      <c r="H155" s="20">
        <f t="shared" si="26"/>
        <v>0</v>
      </c>
      <c r="I155" s="20">
        <f t="shared" si="23"/>
        <v>0</v>
      </c>
      <c r="J155" s="9"/>
      <c r="K155" s="9"/>
    </row>
    <row r="156" spans="1:11" x14ac:dyDescent="0.2">
      <c r="A156" s="16">
        <f t="shared" si="24"/>
        <v>136</v>
      </c>
      <c r="B156" s="17">
        <f t="shared" si="18"/>
        <v>52273</v>
      </c>
      <c r="C156" s="20">
        <f t="shared" si="25"/>
        <v>0</v>
      </c>
      <c r="D156" s="20">
        <f t="shared" si="19"/>
        <v>966.64007647139579</v>
      </c>
      <c r="E156" s="21">
        <f t="shared" si="20"/>
        <v>0</v>
      </c>
      <c r="F156" s="20">
        <f t="shared" si="21"/>
        <v>0</v>
      </c>
      <c r="G156" s="20">
        <f t="shared" si="22"/>
        <v>0</v>
      </c>
      <c r="H156" s="20">
        <f t="shared" si="26"/>
        <v>0</v>
      </c>
      <c r="I156" s="20">
        <f t="shared" si="23"/>
        <v>0</v>
      </c>
      <c r="J156" s="9"/>
      <c r="K156" s="9"/>
    </row>
    <row r="157" spans="1:11" x14ac:dyDescent="0.2">
      <c r="A157" s="16">
        <f t="shared" si="24"/>
        <v>137</v>
      </c>
      <c r="B157" s="17">
        <f t="shared" si="18"/>
        <v>52362</v>
      </c>
      <c r="C157" s="20">
        <f t="shared" si="25"/>
        <v>0</v>
      </c>
      <c r="D157" s="20">
        <f t="shared" si="19"/>
        <v>966.64007647139579</v>
      </c>
      <c r="E157" s="21">
        <f t="shared" si="20"/>
        <v>0</v>
      </c>
      <c r="F157" s="20">
        <f t="shared" si="21"/>
        <v>0</v>
      </c>
      <c r="G157" s="20">
        <f t="shared" si="22"/>
        <v>0</v>
      </c>
      <c r="H157" s="20">
        <f t="shared" si="26"/>
        <v>0</v>
      </c>
      <c r="I157" s="20">
        <f t="shared" si="23"/>
        <v>0</v>
      </c>
      <c r="J157" s="9"/>
      <c r="K157" s="9"/>
    </row>
    <row r="158" spans="1:11" x14ac:dyDescent="0.2">
      <c r="A158" s="16">
        <f t="shared" si="24"/>
        <v>138</v>
      </c>
      <c r="B158" s="17">
        <f t="shared" si="18"/>
        <v>52454</v>
      </c>
      <c r="C158" s="20">
        <f t="shared" si="25"/>
        <v>0</v>
      </c>
      <c r="D158" s="20">
        <f t="shared" si="19"/>
        <v>966.64007647139579</v>
      </c>
      <c r="E158" s="21">
        <f t="shared" si="20"/>
        <v>0</v>
      </c>
      <c r="F158" s="20">
        <f t="shared" si="21"/>
        <v>0</v>
      </c>
      <c r="G158" s="20">
        <f t="shared" si="22"/>
        <v>0</v>
      </c>
      <c r="H158" s="20">
        <f t="shared" si="26"/>
        <v>0</v>
      </c>
      <c r="I158" s="20">
        <f t="shared" si="23"/>
        <v>0</v>
      </c>
      <c r="J158" s="9"/>
      <c r="K158" s="9"/>
    </row>
    <row r="159" spans="1:11" x14ac:dyDescent="0.2">
      <c r="A159" s="16">
        <f t="shared" si="24"/>
        <v>139</v>
      </c>
      <c r="B159" s="17">
        <f t="shared" si="18"/>
        <v>52546</v>
      </c>
      <c r="C159" s="20">
        <f t="shared" si="25"/>
        <v>0</v>
      </c>
      <c r="D159" s="20">
        <f t="shared" si="19"/>
        <v>966.64007647139579</v>
      </c>
      <c r="E159" s="21">
        <f t="shared" si="20"/>
        <v>0</v>
      </c>
      <c r="F159" s="20">
        <f t="shared" si="21"/>
        <v>0</v>
      </c>
      <c r="G159" s="20">
        <f t="shared" si="22"/>
        <v>0</v>
      </c>
      <c r="H159" s="20">
        <f t="shared" si="26"/>
        <v>0</v>
      </c>
      <c r="I159" s="20">
        <f t="shared" si="23"/>
        <v>0</v>
      </c>
      <c r="J159" s="9"/>
      <c r="K159" s="9"/>
    </row>
    <row r="160" spans="1:11" x14ac:dyDescent="0.2">
      <c r="A160" s="16">
        <f t="shared" si="24"/>
        <v>140</v>
      </c>
      <c r="B160" s="17">
        <f t="shared" si="18"/>
        <v>52638</v>
      </c>
      <c r="C160" s="20">
        <f t="shared" si="25"/>
        <v>0</v>
      </c>
      <c r="D160" s="20">
        <f t="shared" si="19"/>
        <v>966.64007647139579</v>
      </c>
      <c r="E160" s="21">
        <f t="shared" si="20"/>
        <v>0</v>
      </c>
      <c r="F160" s="20">
        <f t="shared" si="21"/>
        <v>0</v>
      </c>
      <c r="G160" s="20">
        <f t="shared" si="22"/>
        <v>0</v>
      </c>
      <c r="H160" s="20">
        <f t="shared" si="26"/>
        <v>0</v>
      </c>
      <c r="I160" s="20">
        <f t="shared" si="23"/>
        <v>0</v>
      </c>
      <c r="J160" s="9"/>
      <c r="K160" s="9"/>
    </row>
    <row r="161" spans="1:11" x14ac:dyDescent="0.2">
      <c r="A161" s="16">
        <f t="shared" si="24"/>
        <v>141</v>
      </c>
      <c r="B161" s="17">
        <f t="shared" si="18"/>
        <v>52728</v>
      </c>
      <c r="C161" s="20">
        <f t="shared" si="25"/>
        <v>0</v>
      </c>
      <c r="D161" s="20">
        <f t="shared" si="19"/>
        <v>966.64007647139579</v>
      </c>
      <c r="E161" s="21">
        <f t="shared" si="20"/>
        <v>0</v>
      </c>
      <c r="F161" s="20">
        <f t="shared" si="21"/>
        <v>0</v>
      </c>
      <c r="G161" s="20">
        <f t="shared" si="22"/>
        <v>0</v>
      </c>
      <c r="H161" s="20">
        <f t="shared" si="26"/>
        <v>0</v>
      </c>
      <c r="I161" s="20">
        <f t="shared" si="23"/>
        <v>0</v>
      </c>
      <c r="J161" s="9"/>
      <c r="K161" s="9"/>
    </row>
    <row r="162" spans="1:11" x14ac:dyDescent="0.2">
      <c r="A162" s="16">
        <f t="shared" si="24"/>
        <v>142</v>
      </c>
      <c r="B162" s="17">
        <f t="shared" si="18"/>
        <v>52820</v>
      </c>
      <c r="C162" s="20">
        <f t="shared" si="25"/>
        <v>0</v>
      </c>
      <c r="D162" s="20">
        <f t="shared" si="19"/>
        <v>966.64007647139579</v>
      </c>
      <c r="E162" s="21">
        <f t="shared" si="20"/>
        <v>0</v>
      </c>
      <c r="F162" s="20">
        <f t="shared" si="21"/>
        <v>0</v>
      </c>
      <c r="G162" s="20">
        <f t="shared" si="22"/>
        <v>0</v>
      </c>
      <c r="H162" s="20">
        <f t="shared" si="26"/>
        <v>0</v>
      </c>
      <c r="I162" s="20">
        <f t="shared" si="23"/>
        <v>0</v>
      </c>
      <c r="J162" s="9"/>
      <c r="K162" s="9"/>
    </row>
    <row r="163" spans="1:11" x14ac:dyDescent="0.2">
      <c r="A163" s="16">
        <f t="shared" si="24"/>
        <v>143</v>
      </c>
      <c r="B163" s="17">
        <f t="shared" si="18"/>
        <v>52912</v>
      </c>
      <c r="C163" s="20">
        <f t="shared" si="25"/>
        <v>0</v>
      </c>
      <c r="D163" s="20">
        <f t="shared" si="19"/>
        <v>966.64007647139579</v>
      </c>
      <c r="E163" s="21">
        <f t="shared" si="20"/>
        <v>0</v>
      </c>
      <c r="F163" s="20">
        <f t="shared" si="21"/>
        <v>0</v>
      </c>
      <c r="G163" s="20">
        <f t="shared" si="22"/>
        <v>0</v>
      </c>
      <c r="H163" s="20">
        <f t="shared" si="26"/>
        <v>0</v>
      </c>
      <c r="I163" s="20">
        <f t="shared" si="23"/>
        <v>0</v>
      </c>
      <c r="J163" s="9"/>
      <c r="K163" s="9"/>
    </row>
    <row r="164" spans="1:11" x14ac:dyDescent="0.2">
      <c r="A164" s="16">
        <f t="shared" si="24"/>
        <v>144</v>
      </c>
      <c r="B164" s="17">
        <f t="shared" si="18"/>
        <v>53004</v>
      </c>
      <c r="C164" s="20">
        <f t="shared" si="25"/>
        <v>0</v>
      </c>
      <c r="D164" s="20">
        <f t="shared" si="19"/>
        <v>966.64007647139579</v>
      </c>
      <c r="E164" s="21">
        <f t="shared" si="20"/>
        <v>0</v>
      </c>
      <c r="F164" s="20">
        <f t="shared" si="21"/>
        <v>0</v>
      </c>
      <c r="G164" s="20">
        <f t="shared" si="22"/>
        <v>0</v>
      </c>
      <c r="H164" s="20">
        <f t="shared" si="26"/>
        <v>0</v>
      </c>
      <c r="I164" s="20">
        <f t="shared" si="23"/>
        <v>0</v>
      </c>
      <c r="J164" s="9"/>
      <c r="K164" s="9"/>
    </row>
    <row r="165" spans="1:11" x14ac:dyDescent="0.2">
      <c r="A165" s="16">
        <f t="shared" si="24"/>
        <v>145</v>
      </c>
      <c r="B165" s="17">
        <f t="shared" si="18"/>
        <v>53093</v>
      </c>
      <c r="C165" s="20">
        <f t="shared" si="25"/>
        <v>0</v>
      </c>
      <c r="D165" s="20">
        <f t="shared" si="19"/>
        <v>966.64007647139579</v>
      </c>
      <c r="E165" s="21">
        <f t="shared" si="20"/>
        <v>0</v>
      </c>
      <c r="F165" s="20">
        <f t="shared" si="21"/>
        <v>0</v>
      </c>
      <c r="G165" s="20">
        <f t="shared" si="22"/>
        <v>0</v>
      </c>
      <c r="H165" s="20">
        <f t="shared" si="26"/>
        <v>0</v>
      </c>
      <c r="I165" s="20">
        <f t="shared" si="23"/>
        <v>0</v>
      </c>
      <c r="J165" s="9"/>
      <c r="K165" s="9"/>
    </row>
    <row r="166" spans="1:11" x14ac:dyDescent="0.2">
      <c r="A166" s="16">
        <f t="shared" si="24"/>
        <v>146</v>
      </c>
      <c r="B166" s="17">
        <f t="shared" si="18"/>
        <v>53185</v>
      </c>
      <c r="C166" s="20">
        <f t="shared" si="25"/>
        <v>0</v>
      </c>
      <c r="D166" s="20">
        <f t="shared" si="19"/>
        <v>966.64007647139579</v>
      </c>
      <c r="E166" s="21">
        <f t="shared" si="20"/>
        <v>0</v>
      </c>
      <c r="F166" s="20">
        <f t="shared" si="21"/>
        <v>0</v>
      </c>
      <c r="G166" s="20">
        <f t="shared" si="22"/>
        <v>0</v>
      </c>
      <c r="H166" s="20">
        <f t="shared" si="26"/>
        <v>0</v>
      </c>
      <c r="I166" s="20">
        <f t="shared" si="23"/>
        <v>0</v>
      </c>
      <c r="J166" s="9"/>
      <c r="K166" s="9"/>
    </row>
    <row r="167" spans="1:11" x14ac:dyDescent="0.2">
      <c r="A167" s="16">
        <f t="shared" si="24"/>
        <v>147</v>
      </c>
      <c r="B167" s="17">
        <f t="shared" si="18"/>
        <v>53277</v>
      </c>
      <c r="C167" s="20">
        <f t="shared" si="25"/>
        <v>0</v>
      </c>
      <c r="D167" s="20">
        <f t="shared" si="19"/>
        <v>966.64007647139579</v>
      </c>
      <c r="E167" s="21">
        <f t="shared" si="20"/>
        <v>0</v>
      </c>
      <c r="F167" s="20">
        <f t="shared" si="21"/>
        <v>0</v>
      </c>
      <c r="G167" s="20">
        <f t="shared" si="22"/>
        <v>0</v>
      </c>
      <c r="H167" s="20">
        <f t="shared" si="26"/>
        <v>0</v>
      </c>
      <c r="I167" s="20">
        <f t="shared" si="23"/>
        <v>0</v>
      </c>
      <c r="J167" s="9"/>
      <c r="K167" s="9"/>
    </row>
    <row r="168" spans="1:11" x14ac:dyDescent="0.2">
      <c r="A168" s="16">
        <f t="shared" si="24"/>
        <v>148</v>
      </c>
      <c r="B168" s="17">
        <f t="shared" si="18"/>
        <v>53369</v>
      </c>
      <c r="C168" s="20">
        <f t="shared" si="25"/>
        <v>0</v>
      </c>
      <c r="D168" s="20">
        <f t="shared" si="19"/>
        <v>966.64007647139579</v>
      </c>
      <c r="E168" s="21">
        <f t="shared" si="20"/>
        <v>0</v>
      </c>
      <c r="F168" s="20">
        <f t="shared" si="21"/>
        <v>0</v>
      </c>
      <c r="G168" s="20">
        <f t="shared" si="22"/>
        <v>0</v>
      </c>
      <c r="H168" s="20">
        <f t="shared" si="26"/>
        <v>0</v>
      </c>
      <c r="I168" s="20">
        <f t="shared" si="23"/>
        <v>0</v>
      </c>
      <c r="J168" s="9"/>
      <c r="K168" s="9"/>
    </row>
    <row r="169" spans="1:11" x14ac:dyDescent="0.2">
      <c r="A169" s="16">
        <f t="shared" si="24"/>
        <v>149</v>
      </c>
      <c r="B169" s="17">
        <f t="shared" si="18"/>
        <v>53458</v>
      </c>
      <c r="C169" s="20">
        <f t="shared" si="25"/>
        <v>0</v>
      </c>
      <c r="D169" s="20">
        <f t="shared" si="19"/>
        <v>966.64007647139579</v>
      </c>
      <c r="E169" s="21">
        <f t="shared" si="20"/>
        <v>0</v>
      </c>
      <c r="F169" s="20">
        <f t="shared" si="21"/>
        <v>0</v>
      </c>
      <c r="G169" s="20">
        <f t="shared" si="22"/>
        <v>0</v>
      </c>
      <c r="H169" s="20">
        <f t="shared" si="26"/>
        <v>0</v>
      </c>
      <c r="I169" s="20">
        <f t="shared" si="23"/>
        <v>0</v>
      </c>
      <c r="J169" s="9"/>
      <c r="K169" s="9"/>
    </row>
    <row r="170" spans="1:11" x14ac:dyDescent="0.2">
      <c r="A170" s="16">
        <f t="shared" si="24"/>
        <v>150</v>
      </c>
      <c r="B170" s="17">
        <f t="shared" si="18"/>
        <v>53550</v>
      </c>
      <c r="C170" s="20">
        <f t="shared" si="25"/>
        <v>0</v>
      </c>
      <c r="D170" s="20">
        <f t="shared" si="19"/>
        <v>966.64007647139579</v>
      </c>
      <c r="E170" s="21">
        <f t="shared" si="20"/>
        <v>0</v>
      </c>
      <c r="F170" s="20">
        <f t="shared" si="21"/>
        <v>0</v>
      </c>
      <c r="G170" s="20">
        <f t="shared" si="22"/>
        <v>0</v>
      </c>
      <c r="H170" s="20">
        <f t="shared" si="26"/>
        <v>0</v>
      </c>
      <c r="I170" s="20">
        <f t="shared" si="23"/>
        <v>0</v>
      </c>
      <c r="J170" s="9"/>
      <c r="K170" s="9"/>
    </row>
    <row r="171" spans="1:11" x14ac:dyDescent="0.2">
      <c r="A171" s="16">
        <f t="shared" si="24"/>
        <v>151</v>
      </c>
      <c r="B171" s="17">
        <f t="shared" si="18"/>
        <v>53642</v>
      </c>
      <c r="C171" s="20">
        <f t="shared" si="25"/>
        <v>0</v>
      </c>
      <c r="D171" s="20">
        <f t="shared" si="19"/>
        <v>966.64007647139579</v>
      </c>
      <c r="E171" s="21">
        <f t="shared" si="20"/>
        <v>0</v>
      </c>
      <c r="F171" s="20">
        <f t="shared" si="21"/>
        <v>0</v>
      </c>
      <c r="G171" s="20">
        <f t="shared" si="22"/>
        <v>0</v>
      </c>
      <c r="H171" s="20">
        <f t="shared" si="26"/>
        <v>0</v>
      </c>
      <c r="I171" s="20">
        <f t="shared" si="23"/>
        <v>0</v>
      </c>
      <c r="J171" s="9"/>
      <c r="K171" s="9"/>
    </row>
    <row r="172" spans="1:11" x14ac:dyDescent="0.2">
      <c r="A172" s="16">
        <f t="shared" si="24"/>
        <v>152</v>
      </c>
      <c r="B172" s="17">
        <f t="shared" si="18"/>
        <v>53734</v>
      </c>
      <c r="C172" s="20">
        <f t="shared" si="25"/>
        <v>0</v>
      </c>
      <c r="D172" s="20">
        <f t="shared" si="19"/>
        <v>966.64007647139579</v>
      </c>
      <c r="E172" s="21">
        <f t="shared" si="20"/>
        <v>0</v>
      </c>
      <c r="F172" s="20">
        <f t="shared" si="21"/>
        <v>0</v>
      </c>
      <c r="G172" s="20">
        <f t="shared" si="22"/>
        <v>0</v>
      </c>
      <c r="H172" s="20">
        <f t="shared" si="26"/>
        <v>0</v>
      </c>
      <c r="I172" s="20">
        <f t="shared" si="23"/>
        <v>0</v>
      </c>
      <c r="J172" s="9"/>
      <c r="K172" s="9"/>
    </row>
    <row r="173" spans="1:11" x14ac:dyDescent="0.2">
      <c r="A173" s="16">
        <f t="shared" si="24"/>
        <v>153</v>
      </c>
      <c r="B173" s="17">
        <f t="shared" si="18"/>
        <v>53823</v>
      </c>
      <c r="C173" s="20">
        <f t="shared" si="25"/>
        <v>0</v>
      </c>
      <c r="D173" s="20">
        <f t="shared" si="19"/>
        <v>966.64007647139579</v>
      </c>
      <c r="E173" s="21">
        <f t="shared" si="20"/>
        <v>0</v>
      </c>
      <c r="F173" s="20">
        <f t="shared" si="21"/>
        <v>0</v>
      </c>
      <c r="G173" s="20">
        <f t="shared" si="22"/>
        <v>0</v>
      </c>
      <c r="H173" s="20">
        <f t="shared" si="26"/>
        <v>0</v>
      </c>
      <c r="I173" s="20">
        <f t="shared" si="23"/>
        <v>0</v>
      </c>
      <c r="J173" s="9"/>
      <c r="K173" s="9"/>
    </row>
    <row r="174" spans="1:11" x14ac:dyDescent="0.2">
      <c r="A174" s="16">
        <f t="shared" si="24"/>
        <v>154</v>
      </c>
      <c r="B174" s="17">
        <f t="shared" si="18"/>
        <v>53915</v>
      </c>
      <c r="C174" s="20">
        <f t="shared" si="25"/>
        <v>0</v>
      </c>
      <c r="D174" s="20">
        <f t="shared" si="19"/>
        <v>966.64007647139579</v>
      </c>
      <c r="E174" s="21">
        <f t="shared" si="20"/>
        <v>0</v>
      </c>
      <c r="F174" s="20">
        <f t="shared" si="21"/>
        <v>0</v>
      </c>
      <c r="G174" s="20">
        <f t="shared" si="22"/>
        <v>0</v>
      </c>
      <c r="H174" s="20">
        <f t="shared" si="26"/>
        <v>0</v>
      </c>
      <c r="I174" s="20">
        <f t="shared" si="23"/>
        <v>0</v>
      </c>
      <c r="J174" s="9"/>
      <c r="K174" s="9"/>
    </row>
    <row r="175" spans="1:11" x14ac:dyDescent="0.2">
      <c r="A175" s="16">
        <f t="shared" si="24"/>
        <v>155</v>
      </c>
      <c r="B175" s="17">
        <f t="shared" si="18"/>
        <v>54007</v>
      </c>
      <c r="C175" s="20">
        <f t="shared" si="25"/>
        <v>0</v>
      </c>
      <c r="D175" s="20">
        <f t="shared" si="19"/>
        <v>966.64007647139579</v>
      </c>
      <c r="E175" s="21">
        <f t="shared" si="20"/>
        <v>0</v>
      </c>
      <c r="F175" s="20">
        <f t="shared" si="21"/>
        <v>0</v>
      </c>
      <c r="G175" s="20">
        <f t="shared" si="22"/>
        <v>0</v>
      </c>
      <c r="H175" s="20">
        <f t="shared" si="26"/>
        <v>0</v>
      </c>
      <c r="I175" s="20">
        <f t="shared" si="23"/>
        <v>0</v>
      </c>
      <c r="J175" s="9"/>
      <c r="K175" s="9"/>
    </row>
    <row r="176" spans="1:11" x14ac:dyDescent="0.2">
      <c r="A176" s="16">
        <f t="shared" si="24"/>
        <v>156</v>
      </c>
      <c r="B176" s="17">
        <f t="shared" si="18"/>
        <v>54099</v>
      </c>
      <c r="C176" s="20">
        <f t="shared" si="25"/>
        <v>0</v>
      </c>
      <c r="D176" s="20">
        <f t="shared" si="19"/>
        <v>966.64007647139579</v>
      </c>
      <c r="E176" s="21">
        <f t="shared" si="20"/>
        <v>0</v>
      </c>
      <c r="F176" s="20">
        <f t="shared" si="21"/>
        <v>0</v>
      </c>
      <c r="G176" s="20">
        <f t="shared" si="22"/>
        <v>0</v>
      </c>
      <c r="H176" s="20">
        <f t="shared" si="26"/>
        <v>0</v>
      </c>
      <c r="I176" s="20">
        <f t="shared" si="23"/>
        <v>0</v>
      </c>
      <c r="J176" s="9"/>
      <c r="K176" s="9"/>
    </row>
    <row r="177" spans="1:11" x14ac:dyDescent="0.2">
      <c r="A177" s="16">
        <f t="shared" si="24"/>
        <v>157</v>
      </c>
      <c r="B177" s="17">
        <f t="shared" si="18"/>
        <v>54189</v>
      </c>
      <c r="C177" s="20">
        <f t="shared" si="25"/>
        <v>0</v>
      </c>
      <c r="D177" s="20">
        <f t="shared" si="19"/>
        <v>966.64007647139579</v>
      </c>
      <c r="E177" s="21">
        <f t="shared" si="20"/>
        <v>0</v>
      </c>
      <c r="F177" s="20">
        <f t="shared" si="21"/>
        <v>0</v>
      </c>
      <c r="G177" s="20">
        <f t="shared" si="22"/>
        <v>0</v>
      </c>
      <c r="H177" s="20">
        <f t="shared" si="26"/>
        <v>0</v>
      </c>
      <c r="I177" s="20">
        <f t="shared" si="23"/>
        <v>0</v>
      </c>
      <c r="J177" s="9"/>
      <c r="K177" s="9"/>
    </row>
    <row r="178" spans="1:11" x14ac:dyDescent="0.2">
      <c r="A178" s="16">
        <f t="shared" si="24"/>
        <v>158</v>
      </c>
      <c r="B178" s="17">
        <f t="shared" si="18"/>
        <v>54281</v>
      </c>
      <c r="C178" s="20">
        <f t="shared" si="25"/>
        <v>0</v>
      </c>
      <c r="D178" s="20">
        <f t="shared" si="19"/>
        <v>966.64007647139579</v>
      </c>
      <c r="E178" s="21">
        <f t="shared" si="20"/>
        <v>0</v>
      </c>
      <c r="F178" s="20">
        <f t="shared" si="21"/>
        <v>0</v>
      </c>
      <c r="G178" s="20">
        <f t="shared" si="22"/>
        <v>0</v>
      </c>
      <c r="H178" s="20">
        <f t="shared" si="26"/>
        <v>0</v>
      </c>
      <c r="I178" s="20">
        <f t="shared" si="23"/>
        <v>0</v>
      </c>
      <c r="J178" s="9"/>
      <c r="K178" s="9"/>
    </row>
    <row r="179" spans="1:11" x14ac:dyDescent="0.2">
      <c r="A179" s="16">
        <f t="shared" si="24"/>
        <v>159</v>
      </c>
      <c r="B179" s="17">
        <f t="shared" si="18"/>
        <v>54373</v>
      </c>
      <c r="C179" s="20">
        <f t="shared" si="25"/>
        <v>0</v>
      </c>
      <c r="D179" s="20">
        <f t="shared" si="19"/>
        <v>966.64007647139579</v>
      </c>
      <c r="E179" s="21">
        <f t="shared" si="20"/>
        <v>0</v>
      </c>
      <c r="F179" s="20">
        <f t="shared" si="21"/>
        <v>0</v>
      </c>
      <c r="G179" s="20">
        <f t="shared" si="22"/>
        <v>0</v>
      </c>
      <c r="H179" s="20">
        <f t="shared" si="26"/>
        <v>0</v>
      </c>
      <c r="I179" s="20">
        <f t="shared" si="23"/>
        <v>0</v>
      </c>
      <c r="J179" s="9"/>
      <c r="K179" s="9"/>
    </row>
    <row r="180" spans="1:11" x14ac:dyDescent="0.2">
      <c r="A180" s="16">
        <f t="shared" si="24"/>
        <v>160</v>
      </c>
      <c r="B180" s="17">
        <f t="shared" si="18"/>
        <v>54465</v>
      </c>
      <c r="C180" s="20">
        <f t="shared" si="25"/>
        <v>0</v>
      </c>
      <c r="D180" s="20">
        <f t="shared" si="19"/>
        <v>966.64007647139579</v>
      </c>
      <c r="E180" s="21">
        <f t="shared" si="20"/>
        <v>0</v>
      </c>
      <c r="F180" s="20">
        <f t="shared" si="21"/>
        <v>0</v>
      </c>
      <c r="G180" s="20">
        <f t="shared" si="22"/>
        <v>0</v>
      </c>
      <c r="H180" s="20">
        <f t="shared" si="26"/>
        <v>0</v>
      </c>
      <c r="I180" s="20">
        <f t="shared" si="23"/>
        <v>0</v>
      </c>
      <c r="J180" s="9"/>
      <c r="K180" s="9"/>
    </row>
    <row r="181" spans="1:11" x14ac:dyDescent="0.2">
      <c r="A181" s="16">
        <f t="shared" si="24"/>
        <v>161</v>
      </c>
      <c r="B181" s="17">
        <f t="shared" si="18"/>
        <v>54554</v>
      </c>
      <c r="C181" s="20">
        <f t="shared" si="25"/>
        <v>0</v>
      </c>
      <c r="D181" s="20">
        <f t="shared" si="19"/>
        <v>966.64007647139579</v>
      </c>
      <c r="E181" s="21">
        <f t="shared" si="20"/>
        <v>0</v>
      </c>
      <c r="F181" s="20">
        <f t="shared" si="21"/>
        <v>0</v>
      </c>
      <c r="G181" s="20">
        <f t="shared" si="22"/>
        <v>0</v>
      </c>
      <c r="H181" s="20">
        <f t="shared" si="26"/>
        <v>0</v>
      </c>
      <c r="I181" s="20">
        <f t="shared" si="23"/>
        <v>0</v>
      </c>
      <c r="J181" s="9"/>
      <c r="K181" s="9"/>
    </row>
    <row r="182" spans="1:11" x14ac:dyDescent="0.2">
      <c r="A182" s="16">
        <f t="shared" si="24"/>
        <v>162</v>
      </c>
      <c r="B182" s="17">
        <f t="shared" si="18"/>
        <v>54646</v>
      </c>
      <c r="C182" s="20">
        <f t="shared" si="25"/>
        <v>0</v>
      </c>
      <c r="D182" s="20">
        <f t="shared" si="19"/>
        <v>966.64007647139579</v>
      </c>
      <c r="E182" s="21">
        <f t="shared" si="20"/>
        <v>0</v>
      </c>
      <c r="F182" s="20">
        <f t="shared" si="21"/>
        <v>0</v>
      </c>
      <c r="G182" s="20">
        <f t="shared" si="22"/>
        <v>0</v>
      </c>
      <c r="H182" s="20">
        <f t="shared" si="26"/>
        <v>0</v>
      </c>
      <c r="I182" s="20">
        <f t="shared" si="23"/>
        <v>0</v>
      </c>
      <c r="J182" s="9"/>
      <c r="K182" s="9"/>
    </row>
    <row r="183" spans="1:11" x14ac:dyDescent="0.2">
      <c r="A183" s="16">
        <f t="shared" si="24"/>
        <v>163</v>
      </c>
      <c r="B183" s="17">
        <f t="shared" si="18"/>
        <v>54738</v>
      </c>
      <c r="C183" s="20">
        <f t="shared" si="25"/>
        <v>0</v>
      </c>
      <c r="D183" s="20">
        <f t="shared" si="19"/>
        <v>966.64007647139579</v>
      </c>
      <c r="E183" s="21">
        <f t="shared" si="20"/>
        <v>0</v>
      </c>
      <c r="F183" s="20">
        <f t="shared" si="21"/>
        <v>0</v>
      </c>
      <c r="G183" s="20">
        <f t="shared" si="22"/>
        <v>0</v>
      </c>
      <c r="H183" s="20">
        <f t="shared" si="26"/>
        <v>0</v>
      </c>
      <c r="I183" s="20">
        <f t="shared" si="23"/>
        <v>0</v>
      </c>
      <c r="J183" s="9"/>
      <c r="K183" s="9"/>
    </row>
    <row r="184" spans="1:11" x14ac:dyDescent="0.2">
      <c r="A184" s="16">
        <f t="shared" si="24"/>
        <v>164</v>
      </c>
      <c r="B184" s="17">
        <f t="shared" si="18"/>
        <v>54830</v>
      </c>
      <c r="C184" s="20">
        <f t="shared" si="25"/>
        <v>0</v>
      </c>
      <c r="D184" s="20">
        <f t="shared" si="19"/>
        <v>966.64007647139579</v>
      </c>
      <c r="E184" s="21">
        <f t="shared" si="20"/>
        <v>0</v>
      </c>
      <c r="F184" s="20">
        <f t="shared" si="21"/>
        <v>0</v>
      </c>
      <c r="G184" s="20">
        <f t="shared" si="22"/>
        <v>0</v>
      </c>
      <c r="H184" s="20">
        <f t="shared" si="26"/>
        <v>0</v>
      </c>
      <c r="I184" s="20">
        <f t="shared" si="23"/>
        <v>0</v>
      </c>
      <c r="J184" s="9"/>
      <c r="K184" s="9"/>
    </row>
    <row r="185" spans="1:11" x14ac:dyDescent="0.2">
      <c r="A185" s="16">
        <f t="shared" si="24"/>
        <v>165</v>
      </c>
      <c r="B185" s="17">
        <f t="shared" si="18"/>
        <v>54919</v>
      </c>
      <c r="C185" s="20">
        <f t="shared" si="25"/>
        <v>0</v>
      </c>
      <c r="D185" s="20">
        <f t="shared" si="19"/>
        <v>966.64007647139579</v>
      </c>
      <c r="E185" s="21">
        <f t="shared" si="20"/>
        <v>0</v>
      </c>
      <c r="F185" s="20">
        <f t="shared" si="21"/>
        <v>0</v>
      </c>
      <c r="G185" s="20">
        <f t="shared" si="22"/>
        <v>0</v>
      </c>
      <c r="H185" s="20">
        <f t="shared" si="26"/>
        <v>0</v>
      </c>
      <c r="I185" s="20">
        <f t="shared" si="23"/>
        <v>0</v>
      </c>
      <c r="J185" s="9"/>
      <c r="K185" s="9"/>
    </row>
    <row r="186" spans="1:11" x14ac:dyDescent="0.2">
      <c r="A186" s="16">
        <f t="shared" si="24"/>
        <v>166</v>
      </c>
      <c r="B186" s="17">
        <f t="shared" si="18"/>
        <v>55011</v>
      </c>
      <c r="C186" s="20">
        <f t="shared" si="25"/>
        <v>0</v>
      </c>
      <c r="D186" s="20">
        <f t="shared" si="19"/>
        <v>966.64007647139579</v>
      </c>
      <c r="E186" s="21">
        <f t="shared" si="20"/>
        <v>0</v>
      </c>
      <c r="F186" s="20">
        <f t="shared" si="21"/>
        <v>0</v>
      </c>
      <c r="G186" s="20">
        <f t="shared" si="22"/>
        <v>0</v>
      </c>
      <c r="H186" s="20">
        <f t="shared" si="26"/>
        <v>0</v>
      </c>
      <c r="I186" s="20">
        <f t="shared" si="23"/>
        <v>0</v>
      </c>
      <c r="J186" s="9"/>
      <c r="K186" s="9"/>
    </row>
    <row r="187" spans="1:11" x14ac:dyDescent="0.2">
      <c r="A187" s="16">
        <f t="shared" si="24"/>
        <v>167</v>
      </c>
      <c r="B187" s="17">
        <f t="shared" si="18"/>
        <v>55103</v>
      </c>
      <c r="C187" s="20">
        <f t="shared" si="25"/>
        <v>0</v>
      </c>
      <c r="D187" s="20">
        <f t="shared" si="19"/>
        <v>966.64007647139579</v>
      </c>
      <c r="E187" s="21">
        <f t="shared" si="20"/>
        <v>0</v>
      </c>
      <c r="F187" s="20">
        <f t="shared" si="21"/>
        <v>0</v>
      </c>
      <c r="G187" s="20">
        <f t="shared" si="22"/>
        <v>0</v>
      </c>
      <c r="H187" s="20">
        <f t="shared" si="26"/>
        <v>0</v>
      </c>
      <c r="I187" s="20">
        <f t="shared" si="23"/>
        <v>0</v>
      </c>
      <c r="J187" s="9"/>
      <c r="K187" s="9"/>
    </row>
    <row r="188" spans="1:11" x14ac:dyDescent="0.2">
      <c r="A188" s="16">
        <f t="shared" si="24"/>
        <v>168</v>
      </c>
      <c r="B188" s="17">
        <f t="shared" si="18"/>
        <v>55195</v>
      </c>
      <c r="C188" s="20">
        <f t="shared" si="25"/>
        <v>0</v>
      </c>
      <c r="D188" s="20">
        <f t="shared" si="19"/>
        <v>966.64007647139579</v>
      </c>
      <c r="E188" s="21">
        <f t="shared" si="20"/>
        <v>0</v>
      </c>
      <c r="F188" s="20">
        <f t="shared" si="21"/>
        <v>0</v>
      </c>
      <c r="G188" s="20">
        <f t="shared" si="22"/>
        <v>0</v>
      </c>
      <c r="H188" s="20">
        <f t="shared" si="26"/>
        <v>0</v>
      </c>
      <c r="I188" s="20">
        <f t="shared" si="23"/>
        <v>0</v>
      </c>
      <c r="J188" s="9"/>
      <c r="K188" s="9"/>
    </row>
    <row r="189" spans="1:11" x14ac:dyDescent="0.2">
      <c r="A189" s="16">
        <f t="shared" si="24"/>
        <v>169</v>
      </c>
      <c r="B189" s="17">
        <f t="shared" si="18"/>
        <v>55284</v>
      </c>
      <c r="C189" s="20">
        <f t="shared" si="25"/>
        <v>0</v>
      </c>
      <c r="D189" s="20">
        <f t="shared" si="19"/>
        <v>966.64007647139579</v>
      </c>
      <c r="E189" s="21">
        <f t="shared" si="20"/>
        <v>0</v>
      </c>
      <c r="F189" s="20">
        <f t="shared" si="21"/>
        <v>0</v>
      </c>
      <c r="G189" s="20">
        <f t="shared" si="22"/>
        <v>0</v>
      </c>
      <c r="H189" s="20">
        <f t="shared" si="26"/>
        <v>0</v>
      </c>
      <c r="I189" s="20">
        <f t="shared" si="23"/>
        <v>0</v>
      </c>
      <c r="J189" s="9"/>
      <c r="K189" s="9"/>
    </row>
    <row r="190" spans="1:11" x14ac:dyDescent="0.2">
      <c r="A190" s="16">
        <f t="shared" si="24"/>
        <v>170</v>
      </c>
      <c r="B190" s="17">
        <f t="shared" si="18"/>
        <v>55376</v>
      </c>
      <c r="C190" s="20">
        <f t="shared" si="25"/>
        <v>0</v>
      </c>
      <c r="D190" s="20">
        <f t="shared" si="19"/>
        <v>966.64007647139579</v>
      </c>
      <c r="E190" s="21">
        <f t="shared" si="20"/>
        <v>0</v>
      </c>
      <c r="F190" s="20">
        <f t="shared" si="21"/>
        <v>0</v>
      </c>
      <c r="G190" s="20">
        <f t="shared" si="22"/>
        <v>0</v>
      </c>
      <c r="H190" s="20">
        <f t="shared" si="26"/>
        <v>0</v>
      </c>
      <c r="I190" s="20">
        <f t="shared" si="23"/>
        <v>0</v>
      </c>
      <c r="J190" s="9"/>
      <c r="K190" s="9"/>
    </row>
    <row r="191" spans="1:11" x14ac:dyDescent="0.2">
      <c r="A191" s="16">
        <f t="shared" si="24"/>
        <v>171</v>
      </c>
      <c r="B191" s="17">
        <f t="shared" si="18"/>
        <v>55468</v>
      </c>
      <c r="C191" s="20">
        <f t="shared" si="25"/>
        <v>0</v>
      </c>
      <c r="D191" s="20">
        <f t="shared" si="19"/>
        <v>966.64007647139579</v>
      </c>
      <c r="E191" s="21">
        <f t="shared" si="20"/>
        <v>0</v>
      </c>
      <c r="F191" s="20">
        <f t="shared" si="21"/>
        <v>0</v>
      </c>
      <c r="G191" s="20">
        <f t="shared" si="22"/>
        <v>0</v>
      </c>
      <c r="H191" s="20">
        <f t="shared" si="26"/>
        <v>0</v>
      </c>
      <c r="I191" s="20">
        <f t="shared" si="23"/>
        <v>0</v>
      </c>
      <c r="J191" s="9"/>
      <c r="K191" s="9"/>
    </row>
    <row r="192" spans="1:11" x14ac:dyDescent="0.2">
      <c r="A192" s="16">
        <f t="shared" si="24"/>
        <v>172</v>
      </c>
      <c r="B192" s="17">
        <f t="shared" si="18"/>
        <v>55560</v>
      </c>
      <c r="C192" s="20">
        <f t="shared" si="25"/>
        <v>0</v>
      </c>
      <c r="D192" s="20">
        <f t="shared" si="19"/>
        <v>966.64007647139579</v>
      </c>
      <c r="E192" s="21">
        <f t="shared" si="20"/>
        <v>0</v>
      </c>
      <c r="F192" s="20">
        <f t="shared" si="21"/>
        <v>0</v>
      </c>
      <c r="G192" s="20">
        <f t="shared" si="22"/>
        <v>0</v>
      </c>
      <c r="H192" s="20">
        <f t="shared" si="26"/>
        <v>0</v>
      </c>
      <c r="I192" s="20">
        <f t="shared" si="23"/>
        <v>0</v>
      </c>
      <c r="J192" s="9"/>
      <c r="K192" s="9"/>
    </row>
    <row r="193" spans="1:11" x14ac:dyDescent="0.2">
      <c r="A193" s="16">
        <f t="shared" si="24"/>
        <v>173</v>
      </c>
      <c r="B193" s="17">
        <f t="shared" si="18"/>
        <v>55650</v>
      </c>
      <c r="C193" s="20">
        <f t="shared" si="25"/>
        <v>0</v>
      </c>
      <c r="D193" s="20">
        <f t="shared" si="19"/>
        <v>966.64007647139579</v>
      </c>
      <c r="E193" s="21">
        <f t="shared" si="20"/>
        <v>0</v>
      </c>
      <c r="F193" s="20">
        <f t="shared" si="21"/>
        <v>0</v>
      </c>
      <c r="G193" s="20">
        <f t="shared" si="22"/>
        <v>0</v>
      </c>
      <c r="H193" s="20">
        <f t="shared" si="26"/>
        <v>0</v>
      </c>
      <c r="I193" s="20">
        <f t="shared" si="23"/>
        <v>0</v>
      </c>
      <c r="J193" s="9"/>
      <c r="K193" s="9"/>
    </row>
    <row r="194" spans="1:11" x14ac:dyDescent="0.2">
      <c r="A194" s="16">
        <f t="shared" si="24"/>
        <v>174</v>
      </c>
      <c r="B194" s="17">
        <f t="shared" si="18"/>
        <v>55742</v>
      </c>
      <c r="C194" s="20">
        <f t="shared" si="25"/>
        <v>0</v>
      </c>
      <c r="D194" s="20">
        <f t="shared" si="19"/>
        <v>966.64007647139579</v>
      </c>
      <c r="E194" s="21">
        <f t="shared" si="20"/>
        <v>0</v>
      </c>
      <c r="F194" s="20">
        <f t="shared" si="21"/>
        <v>0</v>
      </c>
      <c r="G194" s="20">
        <f t="shared" si="22"/>
        <v>0</v>
      </c>
      <c r="H194" s="20">
        <f t="shared" si="26"/>
        <v>0</v>
      </c>
      <c r="I194" s="20">
        <f t="shared" si="23"/>
        <v>0</v>
      </c>
      <c r="J194" s="9"/>
      <c r="K194" s="9"/>
    </row>
    <row r="195" spans="1:11" x14ac:dyDescent="0.2">
      <c r="A195" s="16">
        <f t="shared" si="24"/>
        <v>175</v>
      </c>
      <c r="B195" s="17">
        <f t="shared" si="18"/>
        <v>55834</v>
      </c>
      <c r="C195" s="20">
        <f t="shared" si="25"/>
        <v>0</v>
      </c>
      <c r="D195" s="20">
        <f t="shared" si="19"/>
        <v>966.64007647139579</v>
      </c>
      <c r="E195" s="21">
        <f t="shared" si="20"/>
        <v>0</v>
      </c>
      <c r="F195" s="20">
        <f t="shared" si="21"/>
        <v>0</v>
      </c>
      <c r="G195" s="20">
        <f t="shared" si="22"/>
        <v>0</v>
      </c>
      <c r="H195" s="20">
        <f t="shared" si="26"/>
        <v>0</v>
      </c>
      <c r="I195" s="20">
        <f t="shared" si="23"/>
        <v>0</v>
      </c>
      <c r="J195" s="9"/>
      <c r="K195" s="9"/>
    </row>
    <row r="196" spans="1:11" x14ac:dyDescent="0.2">
      <c r="A196" s="16">
        <f t="shared" si="24"/>
        <v>176</v>
      </c>
      <c r="B196" s="17">
        <f t="shared" si="18"/>
        <v>55926</v>
      </c>
      <c r="C196" s="20">
        <f t="shared" si="25"/>
        <v>0</v>
      </c>
      <c r="D196" s="20">
        <f t="shared" si="19"/>
        <v>966.64007647139579</v>
      </c>
      <c r="E196" s="21">
        <f t="shared" si="20"/>
        <v>0</v>
      </c>
      <c r="F196" s="20">
        <f t="shared" si="21"/>
        <v>0</v>
      </c>
      <c r="G196" s="20">
        <f t="shared" si="22"/>
        <v>0</v>
      </c>
      <c r="H196" s="20">
        <f t="shared" si="26"/>
        <v>0</v>
      </c>
      <c r="I196" s="20">
        <f t="shared" si="23"/>
        <v>0</v>
      </c>
      <c r="J196" s="9"/>
      <c r="K196" s="9"/>
    </row>
    <row r="197" spans="1:11" x14ac:dyDescent="0.2">
      <c r="A197" s="16">
        <f t="shared" si="24"/>
        <v>177</v>
      </c>
      <c r="B197" s="17">
        <f t="shared" si="18"/>
        <v>56015</v>
      </c>
      <c r="C197" s="20">
        <f t="shared" si="25"/>
        <v>0</v>
      </c>
      <c r="D197" s="20">
        <f t="shared" si="19"/>
        <v>966.64007647139579</v>
      </c>
      <c r="E197" s="21">
        <f t="shared" si="20"/>
        <v>0</v>
      </c>
      <c r="F197" s="20">
        <f t="shared" si="21"/>
        <v>0</v>
      </c>
      <c r="G197" s="20">
        <f t="shared" si="22"/>
        <v>0</v>
      </c>
      <c r="H197" s="20">
        <f t="shared" si="26"/>
        <v>0</v>
      </c>
      <c r="I197" s="20">
        <f t="shared" si="23"/>
        <v>0</v>
      </c>
      <c r="J197" s="9"/>
      <c r="K197" s="9"/>
    </row>
    <row r="198" spans="1:11" x14ac:dyDescent="0.2">
      <c r="A198" s="16">
        <f t="shared" si="24"/>
        <v>178</v>
      </c>
      <c r="B198" s="17">
        <f t="shared" si="18"/>
        <v>56107</v>
      </c>
      <c r="C198" s="20">
        <f t="shared" si="25"/>
        <v>0</v>
      </c>
      <c r="D198" s="20">
        <f t="shared" si="19"/>
        <v>966.64007647139579</v>
      </c>
      <c r="E198" s="21">
        <f t="shared" si="20"/>
        <v>0</v>
      </c>
      <c r="F198" s="20">
        <f t="shared" si="21"/>
        <v>0</v>
      </c>
      <c r="G198" s="20">
        <f t="shared" si="22"/>
        <v>0</v>
      </c>
      <c r="H198" s="20">
        <f t="shared" si="26"/>
        <v>0</v>
      </c>
      <c r="I198" s="20">
        <f t="shared" si="23"/>
        <v>0</v>
      </c>
      <c r="J198" s="9"/>
      <c r="K198" s="9"/>
    </row>
    <row r="199" spans="1:11" x14ac:dyDescent="0.2">
      <c r="A199" s="16">
        <f t="shared" si="24"/>
        <v>179</v>
      </c>
      <c r="B199" s="17">
        <f t="shared" si="18"/>
        <v>56199</v>
      </c>
      <c r="C199" s="20">
        <f t="shared" si="25"/>
        <v>0</v>
      </c>
      <c r="D199" s="20">
        <f t="shared" si="19"/>
        <v>966.64007647139579</v>
      </c>
      <c r="E199" s="21">
        <f t="shared" si="20"/>
        <v>0</v>
      </c>
      <c r="F199" s="20">
        <f t="shared" si="21"/>
        <v>0</v>
      </c>
      <c r="G199" s="20">
        <f t="shared" si="22"/>
        <v>0</v>
      </c>
      <c r="H199" s="20">
        <f t="shared" si="26"/>
        <v>0</v>
      </c>
      <c r="I199" s="20">
        <f t="shared" si="23"/>
        <v>0</v>
      </c>
      <c r="J199" s="9"/>
      <c r="K199" s="9"/>
    </row>
    <row r="200" spans="1:11" x14ac:dyDescent="0.2">
      <c r="A200" s="16">
        <f t="shared" si="24"/>
        <v>180</v>
      </c>
      <c r="B200" s="17">
        <f t="shared" si="18"/>
        <v>56291</v>
      </c>
      <c r="C200" s="20">
        <f t="shared" si="25"/>
        <v>0</v>
      </c>
      <c r="D200" s="20">
        <f t="shared" si="19"/>
        <v>966.64007647139579</v>
      </c>
      <c r="E200" s="21">
        <f t="shared" si="20"/>
        <v>0</v>
      </c>
      <c r="F200" s="20">
        <f t="shared" si="21"/>
        <v>0</v>
      </c>
      <c r="G200" s="20">
        <f t="shared" si="22"/>
        <v>0</v>
      </c>
      <c r="H200" s="20">
        <f t="shared" si="26"/>
        <v>0</v>
      </c>
      <c r="I200" s="20">
        <f t="shared" si="23"/>
        <v>0</v>
      </c>
      <c r="J200" s="9"/>
      <c r="K200" s="9"/>
    </row>
    <row r="201" spans="1:11" x14ac:dyDescent="0.2">
      <c r="A201" s="16">
        <f t="shared" si="24"/>
        <v>181</v>
      </c>
      <c r="B201" s="17">
        <f t="shared" si="18"/>
        <v>56380</v>
      </c>
      <c r="C201" s="20">
        <f t="shared" si="25"/>
        <v>0</v>
      </c>
      <c r="D201" s="20">
        <f t="shared" si="19"/>
        <v>966.64007647139579</v>
      </c>
      <c r="E201" s="21">
        <f t="shared" si="20"/>
        <v>0</v>
      </c>
      <c r="F201" s="20">
        <f t="shared" si="21"/>
        <v>0</v>
      </c>
      <c r="G201" s="20">
        <f t="shared" si="22"/>
        <v>0</v>
      </c>
      <c r="H201" s="20">
        <f t="shared" si="26"/>
        <v>0</v>
      </c>
      <c r="I201" s="20">
        <f t="shared" si="23"/>
        <v>0</v>
      </c>
      <c r="J201" s="9"/>
      <c r="K201" s="9"/>
    </row>
    <row r="202" spans="1:11" x14ac:dyDescent="0.2">
      <c r="A202" s="16">
        <f t="shared" si="24"/>
        <v>182</v>
      </c>
      <c r="B202" s="17">
        <f t="shared" si="18"/>
        <v>56472</v>
      </c>
      <c r="C202" s="20">
        <f t="shared" si="25"/>
        <v>0</v>
      </c>
      <c r="D202" s="20">
        <f t="shared" si="19"/>
        <v>966.64007647139579</v>
      </c>
      <c r="E202" s="21">
        <f t="shared" si="20"/>
        <v>0</v>
      </c>
      <c r="F202" s="20">
        <f t="shared" si="21"/>
        <v>0</v>
      </c>
      <c r="G202" s="20">
        <f t="shared" si="22"/>
        <v>0</v>
      </c>
      <c r="H202" s="20">
        <f t="shared" si="26"/>
        <v>0</v>
      </c>
      <c r="I202" s="20">
        <f t="shared" si="23"/>
        <v>0</v>
      </c>
      <c r="J202" s="9"/>
      <c r="K202" s="9"/>
    </row>
    <row r="203" spans="1:11" x14ac:dyDescent="0.2">
      <c r="A203" s="16">
        <f t="shared" si="24"/>
        <v>183</v>
      </c>
      <c r="B203" s="17">
        <f t="shared" si="18"/>
        <v>56564</v>
      </c>
      <c r="C203" s="20">
        <f t="shared" si="25"/>
        <v>0</v>
      </c>
      <c r="D203" s="20">
        <f t="shared" si="19"/>
        <v>966.64007647139579</v>
      </c>
      <c r="E203" s="21">
        <f t="shared" si="20"/>
        <v>0</v>
      </c>
      <c r="F203" s="20">
        <f t="shared" si="21"/>
        <v>0</v>
      </c>
      <c r="G203" s="20">
        <f t="shared" si="22"/>
        <v>0</v>
      </c>
      <c r="H203" s="20">
        <f t="shared" si="26"/>
        <v>0</v>
      </c>
      <c r="I203" s="20">
        <f t="shared" si="23"/>
        <v>0</v>
      </c>
      <c r="J203" s="9"/>
      <c r="K203" s="9"/>
    </row>
    <row r="204" spans="1:11" x14ac:dyDescent="0.2">
      <c r="A204" s="16">
        <f t="shared" si="24"/>
        <v>184</v>
      </c>
      <c r="B204" s="17">
        <f t="shared" si="18"/>
        <v>56656</v>
      </c>
      <c r="C204" s="20">
        <f t="shared" si="25"/>
        <v>0</v>
      </c>
      <c r="D204" s="20">
        <f t="shared" si="19"/>
        <v>966.64007647139579</v>
      </c>
      <c r="E204" s="21">
        <f t="shared" si="20"/>
        <v>0</v>
      </c>
      <c r="F204" s="20">
        <f t="shared" si="21"/>
        <v>0</v>
      </c>
      <c r="G204" s="20">
        <f t="shared" si="22"/>
        <v>0</v>
      </c>
      <c r="H204" s="20">
        <f t="shared" si="26"/>
        <v>0</v>
      </c>
      <c r="I204" s="20">
        <f t="shared" si="23"/>
        <v>0</v>
      </c>
      <c r="J204" s="9"/>
      <c r="K204" s="9"/>
    </row>
    <row r="205" spans="1:11" x14ac:dyDescent="0.2">
      <c r="A205" s="16">
        <f t="shared" si="24"/>
        <v>185</v>
      </c>
      <c r="B205" s="17">
        <f t="shared" si="18"/>
        <v>56745</v>
      </c>
      <c r="C205" s="20">
        <f t="shared" si="25"/>
        <v>0</v>
      </c>
      <c r="D205" s="20">
        <f t="shared" si="19"/>
        <v>966.64007647139579</v>
      </c>
      <c r="E205" s="21">
        <f t="shared" si="20"/>
        <v>0</v>
      </c>
      <c r="F205" s="20">
        <f t="shared" si="21"/>
        <v>0</v>
      </c>
      <c r="G205" s="20">
        <f t="shared" si="22"/>
        <v>0</v>
      </c>
      <c r="H205" s="20">
        <f t="shared" si="26"/>
        <v>0</v>
      </c>
      <c r="I205" s="20">
        <f t="shared" si="23"/>
        <v>0</v>
      </c>
      <c r="J205" s="9"/>
      <c r="K205" s="9"/>
    </row>
    <row r="206" spans="1:11" x14ac:dyDescent="0.2">
      <c r="A206" s="16">
        <f t="shared" si="24"/>
        <v>186</v>
      </c>
      <c r="B206" s="17">
        <f t="shared" si="18"/>
        <v>56837</v>
      </c>
      <c r="C206" s="20">
        <f t="shared" si="25"/>
        <v>0</v>
      </c>
      <c r="D206" s="20">
        <f t="shared" si="19"/>
        <v>966.64007647139579</v>
      </c>
      <c r="E206" s="21">
        <f t="shared" si="20"/>
        <v>0</v>
      </c>
      <c r="F206" s="20">
        <f t="shared" si="21"/>
        <v>0</v>
      </c>
      <c r="G206" s="20">
        <f t="shared" si="22"/>
        <v>0</v>
      </c>
      <c r="H206" s="20">
        <f t="shared" si="26"/>
        <v>0</v>
      </c>
      <c r="I206" s="20">
        <f t="shared" si="23"/>
        <v>0</v>
      </c>
      <c r="J206" s="9"/>
      <c r="K206" s="9"/>
    </row>
    <row r="207" spans="1:11" x14ac:dyDescent="0.2">
      <c r="A207" s="16">
        <f t="shared" si="24"/>
        <v>187</v>
      </c>
      <c r="B207" s="17">
        <f t="shared" si="18"/>
        <v>56929</v>
      </c>
      <c r="C207" s="20">
        <f t="shared" si="25"/>
        <v>0</v>
      </c>
      <c r="D207" s="20">
        <f t="shared" si="19"/>
        <v>966.64007647139579</v>
      </c>
      <c r="E207" s="21">
        <f t="shared" si="20"/>
        <v>0</v>
      </c>
      <c r="F207" s="20">
        <f t="shared" si="21"/>
        <v>0</v>
      </c>
      <c r="G207" s="20">
        <f t="shared" si="22"/>
        <v>0</v>
      </c>
      <c r="H207" s="20">
        <f t="shared" si="26"/>
        <v>0</v>
      </c>
      <c r="I207" s="20">
        <f t="shared" si="23"/>
        <v>0</v>
      </c>
      <c r="J207" s="9"/>
      <c r="K207" s="9"/>
    </row>
    <row r="208" spans="1:11" x14ac:dyDescent="0.2">
      <c r="A208" s="16">
        <f t="shared" si="24"/>
        <v>188</v>
      </c>
      <c r="B208" s="17">
        <f t="shared" si="18"/>
        <v>57021</v>
      </c>
      <c r="C208" s="20">
        <f t="shared" si="25"/>
        <v>0</v>
      </c>
      <c r="D208" s="20">
        <f t="shared" si="19"/>
        <v>966.64007647139579</v>
      </c>
      <c r="E208" s="21">
        <f t="shared" si="20"/>
        <v>0</v>
      </c>
      <c r="F208" s="20">
        <f t="shared" si="21"/>
        <v>0</v>
      </c>
      <c r="G208" s="20">
        <f t="shared" si="22"/>
        <v>0</v>
      </c>
      <c r="H208" s="20">
        <f t="shared" si="26"/>
        <v>0</v>
      </c>
      <c r="I208" s="20">
        <f t="shared" si="23"/>
        <v>0</v>
      </c>
      <c r="J208" s="9"/>
      <c r="K208" s="9"/>
    </row>
    <row r="209" spans="1:11" x14ac:dyDescent="0.2">
      <c r="A209" s="16">
        <f t="shared" si="24"/>
        <v>189</v>
      </c>
      <c r="B209" s="17">
        <f t="shared" si="18"/>
        <v>57111</v>
      </c>
      <c r="C209" s="20">
        <f t="shared" si="25"/>
        <v>0</v>
      </c>
      <c r="D209" s="20">
        <f t="shared" si="19"/>
        <v>966.64007647139579</v>
      </c>
      <c r="E209" s="21">
        <f t="shared" si="20"/>
        <v>0</v>
      </c>
      <c r="F209" s="20">
        <f t="shared" si="21"/>
        <v>0</v>
      </c>
      <c r="G209" s="20">
        <f t="shared" si="22"/>
        <v>0</v>
      </c>
      <c r="H209" s="20">
        <f t="shared" si="26"/>
        <v>0</v>
      </c>
      <c r="I209" s="20">
        <f t="shared" si="23"/>
        <v>0</v>
      </c>
      <c r="J209" s="9"/>
      <c r="K209" s="9"/>
    </row>
    <row r="210" spans="1:11" x14ac:dyDescent="0.2">
      <c r="A210" s="16">
        <f t="shared" si="24"/>
        <v>190</v>
      </c>
      <c r="B210" s="17">
        <f t="shared" si="18"/>
        <v>57203</v>
      </c>
      <c r="C210" s="20">
        <f t="shared" si="25"/>
        <v>0</v>
      </c>
      <c r="D210" s="20">
        <f t="shared" si="19"/>
        <v>966.64007647139579</v>
      </c>
      <c r="E210" s="21">
        <f t="shared" si="20"/>
        <v>0</v>
      </c>
      <c r="F210" s="20">
        <f t="shared" si="21"/>
        <v>0</v>
      </c>
      <c r="G210" s="20">
        <f t="shared" si="22"/>
        <v>0</v>
      </c>
      <c r="H210" s="20">
        <f t="shared" si="26"/>
        <v>0</v>
      </c>
      <c r="I210" s="20">
        <f t="shared" si="23"/>
        <v>0</v>
      </c>
      <c r="J210" s="9"/>
      <c r="K210" s="9"/>
    </row>
    <row r="211" spans="1:11" x14ac:dyDescent="0.2">
      <c r="A211" s="16">
        <f t="shared" si="24"/>
        <v>191</v>
      </c>
      <c r="B211" s="17">
        <f t="shared" si="18"/>
        <v>57295</v>
      </c>
      <c r="C211" s="20">
        <f t="shared" si="25"/>
        <v>0</v>
      </c>
      <c r="D211" s="20">
        <f t="shared" si="19"/>
        <v>966.64007647139579</v>
      </c>
      <c r="E211" s="21">
        <f t="shared" si="20"/>
        <v>0</v>
      </c>
      <c r="F211" s="20">
        <f t="shared" si="21"/>
        <v>0</v>
      </c>
      <c r="G211" s="20">
        <f t="shared" si="22"/>
        <v>0</v>
      </c>
      <c r="H211" s="20">
        <f t="shared" si="26"/>
        <v>0</v>
      </c>
      <c r="I211" s="20">
        <f t="shared" si="23"/>
        <v>0</v>
      </c>
      <c r="J211" s="9"/>
      <c r="K211" s="9"/>
    </row>
    <row r="212" spans="1:11" x14ac:dyDescent="0.2">
      <c r="A212" s="16">
        <f t="shared" si="24"/>
        <v>192</v>
      </c>
      <c r="B212" s="17">
        <f t="shared" si="18"/>
        <v>57387</v>
      </c>
      <c r="C212" s="20">
        <f t="shared" si="25"/>
        <v>0</v>
      </c>
      <c r="D212" s="20">
        <f t="shared" si="19"/>
        <v>966.64007647139579</v>
      </c>
      <c r="E212" s="21">
        <f t="shared" si="20"/>
        <v>0</v>
      </c>
      <c r="F212" s="20">
        <f t="shared" si="21"/>
        <v>0</v>
      </c>
      <c r="G212" s="20">
        <f t="shared" si="22"/>
        <v>0</v>
      </c>
      <c r="H212" s="20">
        <f t="shared" si="26"/>
        <v>0</v>
      </c>
      <c r="I212" s="20">
        <f t="shared" si="23"/>
        <v>0</v>
      </c>
      <c r="J212" s="9"/>
      <c r="K212" s="9"/>
    </row>
    <row r="213" spans="1:11" x14ac:dyDescent="0.2">
      <c r="A213" s="16">
        <f t="shared" si="24"/>
        <v>193</v>
      </c>
      <c r="B213" s="17">
        <f t="shared" ref="B213:B276" si="27">IF(Pay_Num&lt;&gt;"",DATE(YEAR(Loan_Start),MONTH(Loan_Start)+(Pay_Num)*12/Num_Pmt_Per_Year,DAY(Loan_Start)),"")</f>
        <v>57476</v>
      </c>
      <c r="C213" s="20">
        <f t="shared" si="25"/>
        <v>0</v>
      </c>
      <c r="D213" s="20">
        <f t="shared" ref="D213:D276" si="28">IF(Pay_Num&lt;&gt;"",Scheduled_Monthly_Payment,"")</f>
        <v>966.64007647139579</v>
      </c>
      <c r="E213" s="21">
        <f t="shared" ref="E213:E276" si="29">IF(AND(Pay_Num&lt;&gt;"",Sched_Pay+Scheduled_Extra_Payments&lt;Beg_Bal),Scheduled_Extra_Payments,IF(AND(Pay_Num&lt;&gt;"",Beg_Bal-Sched_Pay&gt;0),Beg_Bal-Sched_Pay,IF(Pay_Num&lt;&gt;"",0,"")))</f>
        <v>0</v>
      </c>
      <c r="F213" s="20">
        <f t="shared" ref="F213:F276" si="30">IF(AND(Pay_Num&lt;&gt;"",Sched_Pay+Extra_Pay&lt;Beg_Bal),Sched_Pay+Extra_Pay,IF(Pay_Num&lt;&gt;"",Beg_Bal,""))</f>
        <v>0</v>
      </c>
      <c r="G213" s="20">
        <f t="shared" ref="G213:G276" si="31">IF(Pay_Num&lt;&gt;"",Total_Pay-Int,"")</f>
        <v>0</v>
      </c>
      <c r="H213" s="20">
        <f t="shared" si="26"/>
        <v>0</v>
      </c>
      <c r="I213" s="20">
        <f t="shared" ref="I213:I276" si="32">IF(AND(Pay_Num&lt;&gt;"",Sched_Pay+Extra_Pay&lt;Beg_Bal),Beg_Bal-Princ,IF(Pay_Num&lt;&gt;"",0,""))</f>
        <v>0</v>
      </c>
      <c r="J213" s="9"/>
      <c r="K213" s="9"/>
    </row>
    <row r="214" spans="1:11" x14ac:dyDescent="0.2">
      <c r="A214" s="16">
        <f t="shared" ref="A214:A277" si="33">IF(Values_Entered,A213+1,"")</f>
        <v>194</v>
      </c>
      <c r="B214" s="17">
        <f t="shared" si="27"/>
        <v>57568</v>
      </c>
      <c r="C214" s="20">
        <f t="shared" ref="C214:C277" si="34">IF(Pay_Num&lt;&gt;"",I213,"")</f>
        <v>0</v>
      </c>
      <c r="D214" s="20">
        <f t="shared" si="28"/>
        <v>966.64007647139579</v>
      </c>
      <c r="E214" s="21">
        <f t="shared" si="29"/>
        <v>0</v>
      </c>
      <c r="F214" s="20">
        <f t="shared" si="30"/>
        <v>0</v>
      </c>
      <c r="G214" s="20">
        <f t="shared" si="31"/>
        <v>0</v>
      </c>
      <c r="H214" s="20">
        <f t="shared" ref="H214:H277" si="35">IF(Pay_Num&lt;&gt;"",Beg_Bal*Interest_Rate/Num_Pmt_Per_Year,"")</f>
        <v>0</v>
      </c>
      <c r="I214" s="20">
        <f t="shared" si="32"/>
        <v>0</v>
      </c>
      <c r="J214" s="9"/>
      <c r="K214" s="9"/>
    </row>
    <row r="215" spans="1:11" x14ac:dyDescent="0.2">
      <c r="A215" s="16">
        <f t="shared" si="33"/>
        <v>195</v>
      </c>
      <c r="B215" s="17">
        <f t="shared" si="27"/>
        <v>57660</v>
      </c>
      <c r="C215" s="20">
        <f t="shared" si="34"/>
        <v>0</v>
      </c>
      <c r="D215" s="20">
        <f t="shared" si="28"/>
        <v>966.64007647139579</v>
      </c>
      <c r="E215" s="21">
        <f t="shared" si="29"/>
        <v>0</v>
      </c>
      <c r="F215" s="20">
        <f t="shared" si="30"/>
        <v>0</v>
      </c>
      <c r="G215" s="20">
        <f t="shared" si="31"/>
        <v>0</v>
      </c>
      <c r="H215" s="20">
        <f t="shared" si="35"/>
        <v>0</v>
      </c>
      <c r="I215" s="20">
        <f t="shared" si="32"/>
        <v>0</v>
      </c>
      <c r="J215" s="9"/>
      <c r="K215" s="9"/>
    </row>
    <row r="216" spans="1:11" x14ac:dyDescent="0.2">
      <c r="A216" s="16">
        <f t="shared" si="33"/>
        <v>196</v>
      </c>
      <c r="B216" s="17">
        <f t="shared" si="27"/>
        <v>57752</v>
      </c>
      <c r="C216" s="20">
        <f t="shared" si="34"/>
        <v>0</v>
      </c>
      <c r="D216" s="20">
        <f t="shared" si="28"/>
        <v>966.64007647139579</v>
      </c>
      <c r="E216" s="21">
        <f t="shared" si="29"/>
        <v>0</v>
      </c>
      <c r="F216" s="20">
        <f t="shared" si="30"/>
        <v>0</v>
      </c>
      <c r="G216" s="20">
        <f t="shared" si="31"/>
        <v>0</v>
      </c>
      <c r="H216" s="20">
        <f t="shared" si="35"/>
        <v>0</v>
      </c>
      <c r="I216" s="20">
        <f t="shared" si="32"/>
        <v>0</v>
      </c>
      <c r="J216" s="9"/>
      <c r="K216" s="9"/>
    </row>
    <row r="217" spans="1:11" x14ac:dyDescent="0.2">
      <c r="A217" s="16">
        <f t="shared" si="33"/>
        <v>197</v>
      </c>
      <c r="B217" s="17">
        <f t="shared" si="27"/>
        <v>57841</v>
      </c>
      <c r="C217" s="20">
        <f t="shared" si="34"/>
        <v>0</v>
      </c>
      <c r="D217" s="20">
        <f t="shared" si="28"/>
        <v>966.64007647139579</v>
      </c>
      <c r="E217" s="21">
        <f t="shared" si="29"/>
        <v>0</v>
      </c>
      <c r="F217" s="20">
        <f t="shared" si="30"/>
        <v>0</v>
      </c>
      <c r="G217" s="20">
        <f t="shared" si="31"/>
        <v>0</v>
      </c>
      <c r="H217" s="20">
        <f t="shared" si="35"/>
        <v>0</v>
      </c>
      <c r="I217" s="20">
        <f t="shared" si="32"/>
        <v>0</v>
      </c>
      <c r="J217" s="9"/>
      <c r="K217" s="9"/>
    </row>
    <row r="218" spans="1:11" x14ac:dyDescent="0.2">
      <c r="A218" s="16">
        <f t="shared" si="33"/>
        <v>198</v>
      </c>
      <c r="B218" s="17">
        <f t="shared" si="27"/>
        <v>57933</v>
      </c>
      <c r="C218" s="20">
        <f t="shared" si="34"/>
        <v>0</v>
      </c>
      <c r="D218" s="20">
        <f t="shared" si="28"/>
        <v>966.64007647139579</v>
      </c>
      <c r="E218" s="21">
        <f t="shared" si="29"/>
        <v>0</v>
      </c>
      <c r="F218" s="20">
        <f t="shared" si="30"/>
        <v>0</v>
      </c>
      <c r="G218" s="20">
        <f t="shared" si="31"/>
        <v>0</v>
      </c>
      <c r="H218" s="20">
        <f t="shared" si="35"/>
        <v>0</v>
      </c>
      <c r="I218" s="20">
        <f t="shared" si="32"/>
        <v>0</v>
      </c>
      <c r="J218" s="9"/>
      <c r="K218" s="9"/>
    </row>
    <row r="219" spans="1:11" x14ac:dyDescent="0.2">
      <c r="A219" s="16">
        <f t="shared" si="33"/>
        <v>199</v>
      </c>
      <c r="B219" s="17">
        <f t="shared" si="27"/>
        <v>58025</v>
      </c>
      <c r="C219" s="20">
        <f t="shared" si="34"/>
        <v>0</v>
      </c>
      <c r="D219" s="20">
        <f t="shared" si="28"/>
        <v>966.64007647139579</v>
      </c>
      <c r="E219" s="21">
        <f t="shared" si="29"/>
        <v>0</v>
      </c>
      <c r="F219" s="20">
        <f t="shared" si="30"/>
        <v>0</v>
      </c>
      <c r="G219" s="20">
        <f t="shared" si="31"/>
        <v>0</v>
      </c>
      <c r="H219" s="20">
        <f t="shared" si="35"/>
        <v>0</v>
      </c>
      <c r="I219" s="20">
        <f t="shared" si="32"/>
        <v>0</v>
      </c>
      <c r="J219" s="9"/>
      <c r="K219" s="9"/>
    </row>
    <row r="220" spans="1:11" x14ac:dyDescent="0.2">
      <c r="A220" s="16">
        <f t="shared" si="33"/>
        <v>200</v>
      </c>
      <c r="B220" s="17">
        <f t="shared" si="27"/>
        <v>58117</v>
      </c>
      <c r="C220" s="20">
        <f t="shared" si="34"/>
        <v>0</v>
      </c>
      <c r="D220" s="20">
        <f t="shared" si="28"/>
        <v>966.64007647139579</v>
      </c>
      <c r="E220" s="21">
        <f t="shared" si="29"/>
        <v>0</v>
      </c>
      <c r="F220" s="20">
        <f t="shared" si="30"/>
        <v>0</v>
      </c>
      <c r="G220" s="20">
        <f t="shared" si="31"/>
        <v>0</v>
      </c>
      <c r="H220" s="20">
        <f t="shared" si="35"/>
        <v>0</v>
      </c>
      <c r="I220" s="20">
        <f t="shared" si="32"/>
        <v>0</v>
      </c>
      <c r="J220" s="9"/>
      <c r="K220" s="9"/>
    </row>
    <row r="221" spans="1:11" x14ac:dyDescent="0.2">
      <c r="A221" s="16">
        <f t="shared" si="33"/>
        <v>201</v>
      </c>
      <c r="B221" s="17">
        <f t="shared" si="27"/>
        <v>58206</v>
      </c>
      <c r="C221" s="20">
        <f t="shared" si="34"/>
        <v>0</v>
      </c>
      <c r="D221" s="20">
        <f t="shared" si="28"/>
        <v>966.64007647139579</v>
      </c>
      <c r="E221" s="21">
        <f t="shared" si="29"/>
        <v>0</v>
      </c>
      <c r="F221" s="20">
        <f t="shared" si="30"/>
        <v>0</v>
      </c>
      <c r="G221" s="20">
        <f t="shared" si="31"/>
        <v>0</v>
      </c>
      <c r="H221" s="20">
        <f t="shared" si="35"/>
        <v>0</v>
      </c>
      <c r="I221" s="20">
        <f t="shared" si="32"/>
        <v>0</v>
      </c>
      <c r="J221" s="9"/>
      <c r="K221" s="9"/>
    </row>
    <row r="222" spans="1:11" x14ac:dyDescent="0.2">
      <c r="A222" s="16">
        <f t="shared" si="33"/>
        <v>202</v>
      </c>
      <c r="B222" s="17">
        <f t="shared" si="27"/>
        <v>58298</v>
      </c>
      <c r="C222" s="20">
        <f t="shared" si="34"/>
        <v>0</v>
      </c>
      <c r="D222" s="20">
        <f t="shared" si="28"/>
        <v>966.64007647139579</v>
      </c>
      <c r="E222" s="21">
        <f t="shared" si="29"/>
        <v>0</v>
      </c>
      <c r="F222" s="20">
        <f t="shared" si="30"/>
        <v>0</v>
      </c>
      <c r="G222" s="20">
        <f t="shared" si="31"/>
        <v>0</v>
      </c>
      <c r="H222" s="20">
        <f t="shared" si="35"/>
        <v>0</v>
      </c>
      <c r="I222" s="20">
        <f t="shared" si="32"/>
        <v>0</v>
      </c>
      <c r="J222" s="9"/>
      <c r="K222" s="9"/>
    </row>
    <row r="223" spans="1:11" x14ac:dyDescent="0.2">
      <c r="A223" s="16">
        <f t="shared" si="33"/>
        <v>203</v>
      </c>
      <c r="B223" s="17">
        <f t="shared" si="27"/>
        <v>58390</v>
      </c>
      <c r="C223" s="20">
        <f t="shared" si="34"/>
        <v>0</v>
      </c>
      <c r="D223" s="20">
        <f t="shared" si="28"/>
        <v>966.64007647139579</v>
      </c>
      <c r="E223" s="21">
        <f t="shared" si="29"/>
        <v>0</v>
      </c>
      <c r="F223" s="20">
        <f t="shared" si="30"/>
        <v>0</v>
      </c>
      <c r="G223" s="20">
        <f t="shared" si="31"/>
        <v>0</v>
      </c>
      <c r="H223" s="20">
        <f t="shared" si="35"/>
        <v>0</v>
      </c>
      <c r="I223" s="20">
        <f t="shared" si="32"/>
        <v>0</v>
      </c>
      <c r="J223" s="9"/>
      <c r="K223" s="9"/>
    </row>
    <row r="224" spans="1:11" x14ac:dyDescent="0.2">
      <c r="A224" s="16">
        <f t="shared" si="33"/>
        <v>204</v>
      </c>
      <c r="B224" s="17">
        <f t="shared" si="27"/>
        <v>58482</v>
      </c>
      <c r="C224" s="20">
        <f t="shared" si="34"/>
        <v>0</v>
      </c>
      <c r="D224" s="20">
        <f t="shared" si="28"/>
        <v>966.64007647139579</v>
      </c>
      <c r="E224" s="21">
        <f t="shared" si="29"/>
        <v>0</v>
      </c>
      <c r="F224" s="20">
        <f t="shared" si="30"/>
        <v>0</v>
      </c>
      <c r="G224" s="20">
        <f t="shared" si="31"/>
        <v>0</v>
      </c>
      <c r="H224" s="20">
        <f t="shared" si="35"/>
        <v>0</v>
      </c>
      <c r="I224" s="20">
        <f t="shared" si="32"/>
        <v>0</v>
      </c>
      <c r="J224" s="9"/>
      <c r="K224" s="9"/>
    </row>
    <row r="225" spans="1:11" x14ac:dyDescent="0.2">
      <c r="A225" s="16">
        <f t="shared" si="33"/>
        <v>205</v>
      </c>
      <c r="B225" s="17">
        <f t="shared" si="27"/>
        <v>58572</v>
      </c>
      <c r="C225" s="20">
        <f t="shared" si="34"/>
        <v>0</v>
      </c>
      <c r="D225" s="20">
        <f t="shared" si="28"/>
        <v>966.64007647139579</v>
      </c>
      <c r="E225" s="21">
        <f t="shared" si="29"/>
        <v>0</v>
      </c>
      <c r="F225" s="20">
        <f t="shared" si="30"/>
        <v>0</v>
      </c>
      <c r="G225" s="20">
        <f t="shared" si="31"/>
        <v>0</v>
      </c>
      <c r="H225" s="20">
        <f t="shared" si="35"/>
        <v>0</v>
      </c>
      <c r="I225" s="20">
        <f t="shared" si="32"/>
        <v>0</v>
      </c>
      <c r="J225" s="9"/>
      <c r="K225" s="9"/>
    </row>
    <row r="226" spans="1:11" x14ac:dyDescent="0.2">
      <c r="A226" s="16">
        <f t="shared" si="33"/>
        <v>206</v>
      </c>
      <c r="B226" s="17">
        <f t="shared" si="27"/>
        <v>58664</v>
      </c>
      <c r="C226" s="20">
        <f t="shared" si="34"/>
        <v>0</v>
      </c>
      <c r="D226" s="20">
        <f t="shared" si="28"/>
        <v>966.64007647139579</v>
      </c>
      <c r="E226" s="21">
        <f t="shared" si="29"/>
        <v>0</v>
      </c>
      <c r="F226" s="20">
        <f t="shared" si="30"/>
        <v>0</v>
      </c>
      <c r="G226" s="20">
        <f t="shared" si="31"/>
        <v>0</v>
      </c>
      <c r="H226" s="20">
        <f t="shared" si="35"/>
        <v>0</v>
      </c>
      <c r="I226" s="20">
        <f t="shared" si="32"/>
        <v>0</v>
      </c>
      <c r="J226" s="9"/>
      <c r="K226" s="9"/>
    </row>
    <row r="227" spans="1:11" x14ac:dyDescent="0.2">
      <c r="A227" s="16">
        <f t="shared" si="33"/>
        <v>207</v>
      </c>
      <c r="B227" s="17">
        <f t="shared" si="27"/>
        <v>58756</v>
      </c>
      <c r="C227" s="20">
        <f t="shared" si="34"/>
        <v>0</v>
      </c>
      <c r="D227" s="20">
        <f t="shared" si="28"/>
        <v>966.64007647139579</v>
      </c>
      <c r="E227" s="21">
        <f t="shared" si="29"/>
        <v>0</v>
      </c>
      <c r="F227" s="20">
        <f t="shared" si="30"/>
        <v>0</v>
      </c>
      <c r="G227" s="20">
        <f t="shared" si="31"/>
        <v>0</v>
      </c>
      <c r="H227" s="20">
        <f t="shared" si="35"/>
        <v>0</v>
      </c>
      <c r="I227" s="20">
        <f t="shared" si="32"/>
        <v>0</v>
      </c>
      <c r="J227" s="9"/>
      <c r="K227" s="9"/>
    </row>
    <row r="228" spans="1:11" x14ac:dyDescent="0.2">
      <c r="A228" s="16">
        <f t="shared" si="33"/>
        <v>208</v>
      </c>
      <c r="B228" s="17">
        <f t="shared" si="27"/>
        <v>58848</v>
      </c>
      <c r="C228" s="20">
        <f t="shared" si="34"/>
        <v>0</v>
      </c>
      <c r="D228" s="20">
        <f t="shared" si="28"/>
        <v>966.64007647139579</v>
      </c>
      <c r="E228" s="21">
        <f t="shared" si="29"/>
        <v>0</v>
      </c>
      <c r="F228" s="20">
        <f t="shared" si="30"/>
        <v>0</v>
      </c>
      <c r="G228" s="20">
        <f t="shared" si="31"/>
        <v>0</v>
      </c>
      <c r="H228" s="20">
        <f t="shared" si="35"/>
        <v>0</v>
      </c>
      <c r="I228" s="20">
        <f t="shared" si="32"/>
        <v>0</v>
      </c>
      <c r="J228" s="9"/>
      <c r="K228" s="9"/>
    </row>
    <row r="229" spans="1:11" x14ac:dyDescent="0.2">
      <c r="A229" s="16">
        <f t="shared" si="33"/>
        <v>209</v>
      </c>
      <c r="B229" s="17">
        <f t="shared" si="27"/>
        <v>58937</v>
      </c>
      <c r="C229" s="20">
        <f t="shared" si="34"/>
        <v>0</v>
      </c>
      <c r="D229" s="20">
        <f t="shared" si="28"/>
        <v>966.64007647139579</v>
      </c>
      <c r="E229" s="21">
        <f t="shared" si="29"/>
        <v>0</v>
      </c>
      <c r="F229" s="20">
        <f t="shared" si="30"/>
        <v>0</v>
      </c>
      <c r="G229" s="20">
        <f t="shared" si="31"/>
        <v>0</v>
      </c>
      <c r="H229" s="20">
        <f t="shared" si="35"/>
        <v>0</v>
      </c>
      <c r="I229" s="20">
        <f t="shared" si="32"/>
        <v>0</v>
      </c>
      <c r="J229" s="9"/>
      <c r="K229" s="9"/>
    </row>
    <row r="230" spans="1:11" x14ac:dyDescent="0.2">
      <c r="A230" s="16">
        <f t="shared" si="33"/>
        <v>210</v>
      </c>
      <c r="B230" s="17">
        <f t="shared" si="27"/>
        <v>59029</v>
      </c>
      <c r="C230" s="20">
        <f t="shared" si="34"/>
        <v>0</v>
      </c>
      <c r="D230" s="20">
        <f t="shared" si="28"/>
        <v>966.64007647139579</v>
      </c>
      <c r="E230" s="21">
        <f t="shared" si="29"/>
        <v>0</v>
      </c>
      <c r="F230" s="20">
        <f t="shared" si="30"/>
        <v>0</v>
      </c>
      <c r="G230" s="20">
        <f t="shared" si="31"/>
        <v>0</v>
      </c>
      <c r="H230" s="20">
        <f t="shared" si="35"/>
        <v>0</v>
      </c>
      <c r="I230" s="20">
        <f t="shared" si="32"/>
        <v>0</v>
      </c>
      <c r="J230" s="9"/>
      <c r="K230" s="9"/>
    </row>
    <row r="231" spans="1:11" x14ac:dyDescent="0.2">
      <c r="A231" s="16">
        <f t="shared" si="33"/>
        <v>211</v>
      </c>
      <c r="B231" s="17">
        <f t="shared" si="27"/>
        <v>59121</v>
      </c>
      <c r="C231" s="20">
        <f t="shared" si="34"/>
        <v>0</v>
      </c>
      <c r="D231" s="20">
        <f t="shared" si="28"/>
        <v>966.64007647139579</v>
      </c>
      <c r="E231" s="21">
        <f t="shared" si="29"/>
        <v>0</v>
      </c>
      <c r="F231" s="20">
        <f t="shared" si="30"/>
        <v>0</v>
      </c>
      <c r="G231" s="20">
        <f t="shared" si="31"/>
        <v>0</v>
      </c>
      <c r="H231" s="20">
        <f t="shared" si="35"/>
        <v>0</v>
      </c>
      <c r="I231" s="20">
        <f t="shared" si="32"/>
        <v>0</v>
      </c>
      <c r="J231" s="9"/>
      <c r="K231" s="9"/>
    </row>
    <row r="232" spans="1:11" x14ac:dyDescent="0.2">
      <c r="A232" s="16">
        <f t="shared" si="33"/>
        <v>212</v>
      </c>
      <c r="B232" s="17">
        <f t="shared" si="27"/>
        <v>59213</v>
      </c>
      <c r="C232" s="20">
        <f t="shared" si="34"/>
        <v>0</v>
      </c>
      <c r="D232" s="20">
        <f t="shared" si="28"/>
        <v>966.64007647139579</v>
      </c>
      <c r="E232" s="21">
        <f t="shared" si="29"/>
        <v>0</v>
      </c>
      <c r="F232" s="20">
        <f t="shared" si="30"/>
        <v>0</v>
      </c>
      <c r="G232" s="20">
        <f t="shared" si="31"/>
        <v>0</v>
      </c>
      <c r="H232" s="20">
        <f t="shared" si="35"/>
        <v>0</v>
      </c>
      <c r="I232" s="20">
        <f t="shared" si="32"/>
        <v>0</v>
      </c>
      <c r="J232" s="9"/>
      <c r="K232" s="9"/>
    </row>
    <row r="233" spans="1:11" x14ac:dyDescent="0.2">
      <c r="A233" s="16">
        <f t="shared" si="33"/>
        <v>213</v>
      </c>
      <c r="B233" s="17">
        <f t="shared" si="27"/>
        <v>59302</v>
      </c>
      <c r="C233" s="20">
        <f t="shared" si="34"/>
        <v>0</v>
      </c>
      <c r="D233" s="20">
        <f t="shared" si="28"/>
        <v>966.64007647139579</v>
      </c>
      <c r="E233" s="21">
        <f t="shared" si="29"/>
        <v>0</v>
      </c>
      <c r="F233" s="20">
        <f t="shared" si="30"/>
        <v>0</v>
      </c>
      <c r="G233" s="20">
        <f t="shared" si="31"/>
        <v>0</v>
      </c>
      <c r="H233" s="20">
        <f t="shared" si="35"/>
        <v>0</v>
      </c>
      <c r="I233" s="20">
        <f t="shared" si="32"/>
        <v>0</v>
      </c>
      <c r="J233" s="9"/>
      <c r="K233" s="9"/>
    </row>
    <row r="234" spans="1:11" x14ac:dyDescent="0.2">
      <c r="A234" s="16">
        <f t="shared" si="33"/>
        <v>214</v>
      </c>
      <c r="B234" s="17">
        <f t="shared" si="27"/>
        <v>59394</v>
      </c>
      <c r="C234" s="20">
        <f t="shared" si="34"/>
        <v>0</v>
      </c>
      <c r="D234" s="20">
        <f t="shared" si="28"/>
        <v>966.64007647139579</v>
      </c>
      <c r="E234" s="21">
        <f t="shared" si="29"/>
        <v>0</v>
      </c>
      <c r="F234" s="20">
        <f t="shared" si="30"/>
        <v>0</v>
      </c>
      <c r="G234" s="20">
        <f t="shared" si="31"/>
        <v>0</v>
      </c>
      <c r="H234" s="20">
        <f t="shared" si="35"/>
        <v>0</v>
      </c>
      <c r="I234" s="20">
        <f t="shared" si="32"/>
        <v>0</v>
      </c>
      <c r="J234" s="9"/>
      <c r="K234" s="9"/>
    </row>
    <row r="235" spans="1:11" x14ac:dyDescent="0.2">
      <c r="A235" s="16">
        <f t="shared" si="33"/>
        <v>215</v>
      </c>
      <c r="B235" s="17">
        <f t="shared" si="27"/>
        <v>59486</v>
      </c>
      <c r="C235" s="20">
        <f t="shared" si="34"/>
        <v>0</v>
      </c>
      <c r="D235" s="20">
        <f t="shared" si="28"/>
        <v>966.64007647139579</v>
      </c>
      <c r="E235" s="21">
        <f t="shared" si="29"/>
        <v>0</v>
      </c>
      <c r="F235" s="20">
        <f t="shared" si="30"/>
        <v>0</v>
      </c>
      <c r="G235" s="20">
        <f t="shared" si="31"/>
        <v>0</v>
      </c>
      <c r="H235" s="20">
        <f t="shared" si="35"/>
        <v>0</v>
      </c>
      <c r="I235" s="20">
        <f t="shared" si="32"/>
        <v>0</v>
      </c>
      <c r="J235" s="9"/>
      <c r="K235" s="9"/>
    </row>
    <row r="236" spans="1:11" x14ac:dyDescent="0.2">
      <c r="A236" s="16">
        <f t="shared" si="33"/>
        <v>216</v>
      </c>
      <c r="B236" s="17">
        <f t="shared" si="27"/>
        <v>59578</v>
      </c>
      <c r="C236" s="20">
        <f t="shared" si="34"/>
        <v>0</v>
      </c>
      <c r="D236" s="20">
        <f t="shared" si="28"/>
        <v>966.64007647139579</v>
      </c>
      <c r="E236" s="21">
        <f t="shared" si="29"/>
        <v>0</v>
      </c>
      <c r="F236" s="20">
        <f t="shared" si="30"/>
        <v>0</v>
      </c>
      <c r="G236" s="20">
        <f t="shared" si="31"/>
        <v>0</v>
      </c>
      <c r="H236" s="20">
        <f t="shared" si="35"/>
        <v>0</v>
      </c>
      <c r="I236" s="20">
        <f t="shared" si="32"/>
        <v>0</v>
      </c>
      <c r="J236" s="9"/>
      <c r="K236" s="9"/>
    </row>
    <row r="237" spans="1:11" x14ac:dyDescent="0.2">
      <c r="A237" s="16">
        <f t="shared" si="33"/>
        <v>217</v>
      </c>
      <c r="B237" s="17">
        <f t="shared" si="27"/>
        <v>59667</v>
      </c>
      <c r="C237" s="20">
        <f t="shared" si="34"/>
        <v>0</v>
      </c>
      <c r="D237" s="20">
        <f t="shared" si="28"/>
        <v>966.64007647139579</v>
      </c>
      <c r="E237" s="21">
        <f t="shared" si="29"/>
        <v>0</v>
      </c>
      <c r="F237" s="20">
        <f t="shared" si="30"/>
        <v>0</v>
      </c>
      <c r="G237" s="20">
        <f t="shared" si="31"/>
        <v>0</v>
      </c>
      <c r="H237" s="20">
        <f t="shared" si="35"/>
        <v>0</v>
      </c>
      <c r="I237" s="20">
        <f t="shared" si="32"/>
        <v>0</v>
      </c>
      <c r="J237" s="9"/>
      <c r="K237" s="9"/>
    </row>
    <row r="238" spans="1:11" x14ac:dyDescent="0.2">
      <c r="A238" s="16">
        <f t="shared" si="33"/>
        <v>218</v>
      </c>
      <c r="B238" s="17">
        <f t="shared" si="27"/>
        <v>59759</v>
      </c>
      <c r="C238" s="20">
        <f t="shared" si="34"/>
        <v>0</v>
      </c>
      <c r="D238" s="20">
        <f t="shared" si="28"/>
        <v>966.64007647139579</v>
      </c>
      <c r="E238" s="21">
        <f t="shared" si="29"/>
        <v>0</v>
      </c>
      <c r="F238" s="20">
        <f t="shared" si="30"/>
        <v>0</v>
      </c>
      <c r="G238" s="20">
        <f t="shared" si="31"/>
        <v>0</v>
      </c>
      <c r="H238" s="20">
        <f t="shared" si="35"/>
        <v>0</v>
      </c>
      <c r="I238" s="20">
        <f t="shared" si="32"/>
        <v>0</v>
      </c>
      <c r="J238" s="9"/>
      <c r="K238" s="9"/>
    </row>
    <row r="239" spans="1:11" x14ac:dyDescent="0.2">
      <c r="A239" s="16">
        <f t="shared" si="33"/>
        <v>219</v>
      </c>
      <c r="B239" s="17">
        <f t="shared" si="27"/>
        <v>59851</v>
      </c>
      <c r="C239" s="20">
        <f t="shared" si="34"/>
        <v>0</v>
      </c>
      <c r="D239" s="20">
        <f t="shared" si="28"/>
        <v>966.64007647139579</v>
      </c>
      <c r="E239" s="21">
        <f t="shared" si="29"/>
        <v>0</v>
      </c>
      <c r="F239" s="20">
        <f t="shared" si="30"/>
        <v>0</v>
      </c>
      <c r="G239" s="20">
        <f t="shared" si="31"/>
        <v>0</v>
      </c>
      <c r="H239" s="20">
        <f t="shared" si="35"/>
        <v>0</v>
      </c>
      <c r="I239" s="20">
        <f t="shared" si="32"/>
        <v>0</v>
      </c>
      <c r="J239" s="9"/>
      <c r="K239" s="9"/>
    </row>
    <row r="240" spans="1:11" x14ac:dyDescent="0.2">
      <c r="A240" s="16">
        <f t="shared" si="33"/>
        <v>220</v>
      </c>
      <c r="B240" s="17">
        <f t="shared" si="27"/>
        <v>59943</v>
      </c>
      <c r="C240" s="20">
        <f t="shared" si="34"/>
        <v>0</v>
      </c>
      <c r="D240" s="20">
        <f t="shared" si="28"/>
        <v>966.64007647139579</v>
      </c>
      <c r="E240" s="21">
        <f t="shared" si="29"/>
        <v>0</v>
      </c>
      <c r="F240" s="20">
        <f t="shared" si="30"/>
        <v>0</v>
      </c>
      <c r="G240" s="20">
        <f t="shared" si="31"/>
        <v>0</v>
      </c>
      <c r="H240" s="20">
        <f t="shared" si="35"/>
        <v>0</v>
      </c>
      <c r="I240" s="20">
        <f t="shared" si="32"/>
        <v>0</v>
      </c>
      <c r="J240" s="9"/>
      <c r="K240" s="9"/>
    </row>
    <row r="241" spans="1:11" x14ac:dyDescent="0.2">
      <c r="A241" s="16">
        <f t="shared" si="33"/>
        <v>221</v>
      </c>
      <c r="B241" s="17">
        <f t="shared" si="27"/>
        <v>60033</v>
      </c>
      <c r="C241" s="20">
        <f t="shared" si="34"/>
        <v>0</v>
      </c>
      <c r="D241" s="20">
        <f t="shared" si="28"/>
        <v>966.64007647139579</v>
      </c>
      <c r="E241" s="21">
        <f t="shared" si="29"/>
        <v>0</v>
      </c>
      <c r="F241" s="20">
        <f t="shared" si="30"/>
        <v>0</v>
      </c>
      <c r="G241" s="20">
        <f t="shared" si="31"/>
        <v>0</v>
      </c>
      <c r="H241" s="20">
        <f t="shared" si="35"/>
        <v>0</v>
      </c>
      <c r="I241" s="20">
        <f t="shared" si="32"/>
        <v>0</v>
      </c>
      <c r="J241" s="9"/>
      <c r="K241" s="9"/>
    </row>
    <row r="242" spans="1:11" x14ac:dyDescent="0.2">
      <c r="A242" s="16">
        <f t="shared" si="33"/>
        <v>222</v>
      </c>
      <c r="B242" s="17">
        <f t="shared" si="27"/>
        <v>60125</v>
      </c>
      <c r="C242" s="20">
        <f t="shared" si="34"/>
        <v>0</v>
      </c>
      <c r="D242" s="20">
        <f t="shared" si="28"/>
        <v>966.64007647139579</v>
      </c>
      <c r="E242" s="21">
        <f t="shared" si="29"/>
        <v>0</v>
      </c>
      <c r="F242" s="20">
        <f t="shared" si="30"/>
        <v>0</v>
      </c>
      <c r="G242" s="20">
        <f t="shared" si="31"/>
        <v>0</v>
      </c>
      <c r="H242" s="20">
        <f t="shared" si="35"/>
        <v>0</v>
      </c>
      <c r="I242" s="20">
        <f t="shared" si="32"/>
        <v>0</v>
      </c>
      <c r="J242" s="9"/>
      <c r="K242" s="9"/>
    </row>
    <row r="243" spans="1:11" x14ac:dyDescent="0.2">
      <c r="A243" s="16">
        <f t="shared" si="33"/>
        <v>223</v>
      </c>
      <c r="B243" s="17">
        <f t="shared" si="27"/>
        <v>60217</v>
      </c>
      <c r="C243" s="20">
        <f t="shared" si="34"/>
        <v>0</v>
      </c>
      <c r="D243" s="20">
        <f t="shared" si="28"/>
        <v>966.64007647139579</v>
      </c>
      <c r="E243" s="21">
        <f t="shared" si="29"/>
        <v>0</v>
      </c>
      <c r="F243" s="20">
        <f t="shared" si="30"/>
        <v>0</v>
      </c>
      <c r="G243" s="20">
        <f t="shared" si="31"/>
        <v>0</v>
      </c>
      <c r="H243" s="20">
        <f t="shared" si="35"/>
        <v>0</v>
      </c>
      <c r="I243" s="20">
        <f t="shared" si="32"/>
        <v>0</v>
      </c>
      <c r="J243" s="9"/>
      <c r="K243" s="9"/>
    </row>
    <row r="244" spans="1:11" x14ac:dyDescent="0.2">
      <c r="A244" s="16">
        <f t="shared" si="33"/>
        <v>224</v>
      </c>
      <c r="B244" s="17">
        <f t="shared" si="27"/>
        <v>60309</v>
      </c>
      <c r="C244" s="20">
        <f t="shared" si="34"/>
        <v>0</v>
      </c>
      <c r="D244" s="20">
        <f t="shared" si="28"/>
        <v>966.64007647139579</v>
      </c>
      <c r="E244" s="21">
        <f t="shared" si="29"/>
        <v>0</v>
      </c>
      <c r="F244" s="20">
        <f t="shared" si="30"/>
        <v>0</v>
      </c>
      <c r="G244" s="20">
        <f t="shared" si="31"/>
        <v>0</v>
      </c>
      <c r="H244" s="20">
        <f t="shared" si="35"/>
        <v>0</v>
      </c>
      <c r="I244" s="20">
        <f t="shared" si="32"/>
        <v>0</v>
      </c>
      <c r="J244" s="9"/>
      <c r="K244" s="9"/>
    </row>
    <row r="245" spans="1:11" x14ac:dyDescent="0.2">
      <c r="A245" s="16">
        <f t="shared" si="33"/>
        <v>225</v>
      </c>
      <c r="B245" s="17">
        <f t="shared" si="27"/>
        <v>60398</v>
      </c>
      <c r="C245" s="20">
        <f t="shared" si="34"/>
        <v>0</v>
      </c>
      <c r="D245" s="20">
        <f t="shared" si="28"/>
        <v>966.64007647139579</v>
      </c>
      <c r="E245" s="21">
        <f t="shared" si="29"/>
        <v>0</v>
      </c>
      <c r="F245" s="20">
        <f t="shared" si="30"/>
        <v>0</v>
      </c>
      <c r="G245" s="20">
        <f t="shared" si="31"/>
        <v>0</v>
      </c>
      <c r="H245" s="20">
        <f t="shared" si="35"/>
        <v>0</v>
      </c>
      <c r="I245" s="20">
        <f t="shared" si="32"/>
        <v>0</v>
      </c>
      <c r="J245" s="9"/>
      <c r="K245" s="9"/>
    </row>
    <row r="246" spans="1:11" x14ac:dyDescent="0.2">
      <c r="A246" s="16">
        <f t="shared" si="33"/>
        <v>226</v>
      </c>
      <c r="B246" s="17">
        <f t="shared" si="27"/>
        <v>60490</v>
      </c>
      <c r="C246" s="20">
        <f t="shared" si="34"/>
        <v>0</v>
      </c>
      <c r="D246" s="20">
        <f t="shared" si="28"/>
        <v>966.64007647139579</v>
      </c>
      <c r="E246" s="21">
        <f t="shared" si="29"/>
        <v>0</v>
      </c>
      <c r="F246" s="20">
        <f t="shared" si="30"/>
        <v>0</v>
      </c>
      <c r="G246" s="20">
        <f t="shared" si="31"/>
        <v>0</v>
      </c>
      <c r="H246" s="20">
        <f t="shared" si="35"/>
        <v>0</v>
      </c>
      <c r="I246" s="20">
        <f t="shared" si="32"/>
        <v>0</v>
      </c>
      <c r="J246" s="9"/>
      <c r="K246" s="9"/>
    </row>
    <row r="247" spans="1:11" x14ac:dyDescent="0.2">
      <c r="A247" s="16">
        <f t="shared" si="33"/>
        <v>227</v>
      </c>
      <c r="B247" s="17">
        <f t="shared" si="27"/>
        <v>60582</v>
      </c>
      <c r="C247" s="20">
        <f t="shared" si="34"/>
        <v>0</v>
      </c>
      <c r="D247" s="20">
        <f t="shared" si="28"/>
        <v>966.64007647139579</v>
      </c>
      <c r="E247" s="21">
        <f t="shared" si="29"/>
        <v>0</v>
      </c>
      <c r="F247" s="20">
        <f t="shared" si="30"/>
        <v>0</v>
      </c>
      <c r="G247" s="20">
        <f t="shared" si="31"/>
        <v>0</v>
      </c>
      <c r="H247" s="20">
        <f t="shared" si="35"/>
        <v>0</v>
      </c>
      <c r="I247" s="20">
        <f t="shared" si="32"/>
        <v>0</v>
      </c>
      <c r="J247" s="9"/>
      <c r="K247" s="9"/>
    </row>
    <row r="248" spans="1:11" x14ac:dyDescent="0.2">
      <c r="A248" s="16">
        <f t="shared" si="33"/>
        <v>228</v>
      </c>
      <c r="B248" s="17">
        <f t="shared" si="27"/>
        <v>60674</v>
      </c>
      <c r="C248" s="20">
        <f t="shared" si="34"/>
        <v>0</v>
      </c>
      <c r="D248" s="20">
        <f t="shared" si="28"/>
        <v>966.64007647139579</v>
      </c>
      <c r="E248" s="21">
        <f t="shared" si="29"/>
        <v>0</v>
      </c>
      <c r="F248" s="20">
        <f t="shared" si="30"/>
        <v>0</v>
      </c>
      <c r="G248" s="20">
        <f t="shared" si="31"/>
        <v>0</v>
      </c>
      <c r="H248" s="20">
        <f t="shared" si="35"/>
        <v>0</v>
      </c>
      <c r="I248" s="20">
        <f t="shared" si="32"/>
        <v>0</v>
      </c>
      <c r="J248" s="9"/>
      <c r="K248" s="9"/>
    </row>
    <row r="249" spans="1:11" x14ac:dyDescent="0.2">
      <c r="A249" s="16">
        <f t="shared" si="33"/>
        <v>229</v>
      </c>
      <c r="B249" s="17">
        <f t="shared" si="27"/>
        <v>60763</v>
      </c>
      <c r="C249" s="20">
        <f t="shared" si="34"/>
        <v>0</v>
      </c>
      <c r="D249" s="20">
        <f t="shared" si="28"/>
        <v>966.64007647139579</v>
      </c>
      <c r="E249" s="21">
        <f t="shared" si="29"/>
        <v>0</v>
      </c>
      <c r="F249" s="20">
        <f t="shared" si="30"/>
        <v>0</v>
      </c>
      <c r="G249" s="20">
        <f t="shared" si="31"/>
        <v>0</v>
      </c>
      <c r="H249" s="20">
        <f t="shared" si="35"/>
        <v>0</v>
      </c>
      <c r="I249" s="20">
        <f t="shared" si="32"/>
        <v>0</v>
      </c>
      <c r="J249" s="9"/>
      <c r="K249" s="9"/>
    </row>
    <row r="250" spans="1:11" x14ac:dyDescent="0.2">
      <c r="A250" s="16">
        <f t="shared" si="33"/>
        <v>230</v>
      </c>
      <c r="B250" s="17">
        <f t="shared" si="27"/>
        <v>60855</v>
      </c>
      <c r="C250" s="20">
        <f t="shared" si="34"/>
        <v>0</v>
      </c>
      <c r="D250" s="20">
        <f t="shared" si="28"/>
        <v>966.64007647139579</v>
      </c>
      <c r="E250" s="21">
        <f t="shared" si="29"/>
        <v>0</v>
      </c>
      <c r="F250" s="20">
        <f t="shared" si="30"/>
        <v>0</v>
      </c>
      <c r="G250" s="20">
        <f t="shared" si="31"/>
        <v>0</v>
      </c>
      <c r="H250" s="20">
        <f t="shared" si="35"/>
        <v>0</v>
      </c>
      <c r="I250" s="20">
        <f t="shared" si="32"/>
        <v>0</v>
      </c>
      <c r="J250" s="9"/>
      <c r="K250" s="9"/>
    </row>
    <row r="251" spans="1:11" x14ac:dyDescent="0.2">
      <c r="A251" s="16">
        <f t="shared" si="33"/>
        <v>231</v>
      </c>
      <c r="B251" s="17">
        <f t="shared" si="27"/>
        <v>60947</v>
      </c>
      <c r="C251" s="20">
        <f t="shared" si="34"/>
        <v>0</v>
      </c>
      <c r="D251" s="20">
        <f t="shared" si="28"/>
        <v>966.64007647139579</v>
      </c>
      <c r="E251" s="21">
        <f t="shared" si="29"/>
        <v>0</v>
      </c>
      <c r="F251" s="20">
        <f t="shared" si="30"/>
        <v>0</v>
      </c>
      <c r="G251" s="20">
        <f t="shared" si="31"/>
        <v>0</v>
      </c>
      <c r="H251" s="20">
        <f t="shared" si="35"/>
        <v>0</v>
      </c>
      <c r="I251" s="20">
        <f t="shared" si="32"/>
        <v>0</v>
      </c>
      <c r="J251" s="9"/>
      <c r="K251" s="9"/>
    </row>
    <row r="252" spans="1:11" x14ac:dyDescent="0.2">
      <c r="A252" s="16">
        <f t="shared" si="33"/>
        <v>232</v>
      </c>
      <c r="B252" s="17">
        <f t="shared" si="27"/>
        <v>61039</v>
      </c>
      <c r="C252" s="20">
        <f t="shared" si="34"/>
        <v>0</v>
      </c>
      <c r="D252" s="20">
        <f t="shared" si="28"/>
        <v>966.64007647139579</v>
      </c>
      <c r="E252" s="21">
        <f t="shared" si="29"/>
        <v>0</v>
      </c>
      <c r="F252" s="20">
        <f t="shared" si="30"/>
        <v>0</v>
      </c>
      <c r="G252" s="20">
        <f t="shared" si="31"/>
        <v>0</v>
      </c>
      <c r="H252" s="20">
        <f t="shared" si="35"/>
        <v>0</v>
      </c>
      <c r="I252" s="20">
        <f t="shared" si="32"/>
        <v>0</v>
      </c>
      <c r="J252" s="9"/>
      <c r="K252" s="9"/>
    </row>
    <row r="253" spans="1:11" x14ac:dyDescent="0.2">
      <c r="A253" s="16">
        <f t="shared" si="33"/>
        <v>233</v>
      </c>
      <c r="B253" s="17">
        <f t="shared" si="27"/>
        <v>61128</v>
      </c>
      <c r="C253" s="20">
        <f t="shared" si="34"/>
        <v>0</v>
      </c>
      <c r="D253" s="20">
        <f t="shared" si="28"/>
        <v>966.64007647139579</v>
      </c>
      <c r="E253" s="21">
        <f t="shared" si="29"/>
        <v>0</v>
      </c>
      <c r="F253" s="20">
        <f t="shared" si="30"/>
        <v>0</v>
      </c>
      <c r="G253" s="20">
        <f t="shared" si="31"/>
        <v>0</v>
      </c>
      <c r="H253" s="20">
        <f t="shared" si="35"/>
        <v>0</v>
      </c>
      <c r="I253" s="20">
        <f t="shared" si="32"/>
        <v>0</v>
      </c>
      <c r="J253" s="9"/>
      <c r="K253" s="9"/>
    </row>
    <row r="254" spans="1:11" x14ac:dyDescent="0.2">
      <c r="A254" s="16">
        <f t="shared" si="33"/>
        <v>234</v>
      </c>
      <c r="B254" s="17">
        <f t="shared" si="27"/>
        <v>61220</v>
      </c>
      <c r="C254" s="20">
        <f t="shared" si="34"/>
        <v>0</v>
      </c>
      <c r="D254" s="20">
        <f t="shared" si="28"/>
        <v>966.64007647139579</v>
      </c>
      <c r="E254" s="21">
        <f t="shared" si="29"/>
        <v>0</v>
      </c>
      <c r="F254" s="20">
        <f t="shared" si="30"/>
        <v>0</v>
      </c>
      <c r="G254" s="20">
        <f t="shared" si="31"/>
        <v>0</v>
      </c>
      <c r="H254" s="20">
        <f t="shared" si="35"/>
        <v>0</v>
      </c>
      <c r="I254" s="20">
        <f t="shared" si="32"/>
        <v>0</v>
      </c>
      <c r="J254" s="9"/>
      <c r="K254" s="9"/>
    </row>
    <row r="255" spans="1:11" x14ac:dyDescent="0.2">
      <c r="A255" s="16">
        <f t="shared" si="33"/>
        <v>235</v>
      </c>
      <c r="B255" s="17">
        <f t="shared" si="27"/>
        <v>61312</v>
      </c>
      <c r="C255" s="20">
        <f t="shared" si="34"/>
        <v>0</v>
      </c>
      <c r="D255" s="20">
        <f t="shared" si="28"/>
        <v>966.64007647139579</v>
      </c>
      <c r="E255" s="21">
        <f t="shared" si="29"/>
        <v>0</v>
      </c>
      <c r="F255" s="20">
        <f t="shared" si="30"/>
        <v>0</v>
      </c>
      <c r="G255" s="20">
        <f t="shared" si="31"/>
        <v>0</v>
      </c>
      <c r="H255" s="20">
        <f t="shared" si="35"/>
        <v>0</v>
      </c>
      <c r="I255" s="20">
        <f t="shared" si="32"/>
        <v>0</v>
      </c>
      <c r="J255" s="9"/>
      <c r="K255" s="9"/>
    </row>
    <row r="256" spans="1:11" x14ac:dyDescent="0.2">
      <c r="A256" s="16">
        <f t="shared" si="33"/>
        <v>236</v>
      </c>
      <c r="B256" s="17">
        <f t="shared" si="27"/>
        <v>61404</v>
      </c>
      <c r="C256" s="20">
        <f t="shared" si="34"/>
        <v>0</v>
      </c>
      <c r="D256" s="20">
        <f t="shared" si="28"/>
        <v>966.64007647139579</v>
      </c>
      <c r="E256" s="21">
        <f t="shared" si="29"/>
        <v>0</v>
      </c>
      <c r="F256" s="20">
        <f t="shared" si="30"/>
        <v>0</v>
      </c>
      <c r="G256" s="20">
        <f t="shared" si="31"/>
        <v>0</v>
      </c>
      <c r="H256" s="20">
        <f t="shared" si="35"/>
        <v>0</v>
      </c>
      <c r="I256" s="20">
        <f t="shared" si="32"/>
        <v>0</v>
      </c>
      <c r="J256" s="9"/>
      <c r="K256" s="9"/>
    </row>
    <row r="257" spans="1:11" x14ac:dyDescent="0.2">
      <c r="A257" s="16">
        <f t="shared" si="33"/>
        <v>237</v>
      </c>
      <c r="B257" s="17">
        <f t="shared" si="27"/>
        <v>61494</v>
      </c>
      <c r="C257" s="20">
        <f t="shared" si="34"/>
        <v>0</v>
      </c>
      <c r="D257" s="20">
        <f t="shared" si="28"/>
        <v>966.64007647139579</v>
      </c>
      <c r="E257" s="21">
        <f t="shared" si="29"/>
        <v>0</v>
      </c>
      <c r="F257" s="20">
        <f t="shared" si="30"/>
        <v>0</v>
      </c>
      <c r="G257" s="20">
        <f t="shared" si="31"/>
        <v>0</v>
      </c>
      <c r="H257" s="20">
        <f t="shared" si="35"/>
        <v>0</v>
      </c>
      <c r="I257" s="20">
        <f t="shared" si="32"/>
        <v>0</v>
      </c>
      <c r="J257" s="9"/>
      <c r="K257" s="9"/>
    </row>
    <row r="258" spans="1:11" x14ac:dyDescent="0.2">
      <c r="A258" s="16">
        <f t="shared" si="33"/>
        <v>238</v>
      </c>
      <c r="B258" s="17">
        <f t="shared" si="27"/>
        <v>61586</v>
      </c>
      <c r="C258" s="20">
        <f t="shared" si="34"/>
        <v>0</v>
      </c>
      <c r="D258" s="20">
        <f t="shared" si="28"/>
        <v>966.64007647139579</v>
      </c>
      <c r="E258" s="21">
        <f t="shared" si="29"/>
        <v>0</v>
      </c>
      <c r="F258" s="20">
        <f t="shared" si="30"/>
        <v>0</v>
      </c>
      <c r="G258" s="20">
        <f t="shared" si="31"/>
        <v>0</v>
      </c>
      <c r="H258" s="20">
        <f t="shared" si="35"/>
        <v>0</v>
      </c>
      <c r="I258" s="20">
        <f t="shared" si="32"/>
        <v>0</v>
      </c>
      <c r="J258" s="9"/>
      <c r="K258" s="9"/>
    </row>
    <row r="259" spans="1:11" x14ac:dyDescent="0.2">
      <c r="A259" s="16">
        <f t="shared" si="33"/>
        <v>239</v>
      </c>
      <c r="B259" s="17">
        <f t="shared" si="27"/>
        <v>61678</v>
      </c>
      <c r="C259" s="20">
        <f t="shared" si="34"/>
        <v>0</v>
      </c>
      <c r="D259" s="20">
        <f t="shared" si="28"/>
        <v>966.64007647139579</v>
      </c>
      <c r="E259" s="21">
        <f t="shared" si="29"/>
        <v>0</v>
      </c>
      <c r="F259" s="20">
        <f t="shared" si="30"/>
        <v>0</v>
      </c>
      <c r="G259" s="20">
        <f t="shared" si="31"/>
        <v>0</v>
      </c>
      <c r="H259" s="20">
        <f t="shared" si="35"/>
        <v>0</v>
      </c>
      <c r="I259" s="20">
        <f t="shared" si="32"/>
        <v>0</v>
      </c>
      <c r="J259" s="9"/>
      <c r="K259" s="9"/>
    </row>
    <row r="260" spans="1:11" x14ac:dyDescent="0.2">
      <c r="A260" s="16">
        <f t="shared" si="33"/>
        <v>240</v>
      </c>
      <c r="B260" s="17">
        <f t="shared" si="27"/>
        <v>61770</v>
      </c>
      <c r="C260" s="20">
        <f t="shared" si="34"/>
        <v>0</v>
      </c>
      <c r="D260" s="20">
        <f t="shared" si="28"/>
        <v>966.64007647139579</v>
      </c>
      <c r="E260" s="21">
        <f t="shared" si="29"/>
        <v>0</v>
      </c>
      <c r="F260" s="20">
        <f t="shared" si="30"/>
        <v>0</v>
      </c>
      <c r="G260" s="20">
        <f t="shared" si="31"/>
        <v>0</v>
      </c>
      <c r="H260" s="20">
        <f t="shared" si="35"/>
        <v>0</v>
      </c>
      <c r="I260" s="20">
        <f t="shared" si="32"/>
        <v>0</v>
      </c>
      <c r="J260" s="9"/>
      <c r="K260" s="9"/>
    </row>
    <row r="261" spans="1:11" x14ac:dyDescent="0.2">
      <c r="A261" s="16">
        <f t="shared" si="33"/>
        <v>241</v>
      </c>
      <c r="B261" s="17">
        <f t="shared" si="27"/>
        <v>61859</v>
      </c>
      <c r="C261" s="20">
        <f t="shared" si="34"/>
        <v>0</v>
      </c>
      <c r="D261" s="20">
        <f t="shared" si="28"/>
        <v>966.64007647139579</v>
      </c>
      <c r="E261" s="21">
        <f t="shared" si="29"/>
        <v>0</v>
      </c>
      <c r="F261" s="20">
        <f t="shared" si="30"/>
        <v>0</v>
      </c>
      <c r="G261" s="20">
        <f t="shared" si="31"/>
        <v>0</v>
      </c>
      <c r="H261" s="20">
        <f t="shared" si="35"/>
        <v>0</v>
      </c>
      <c r="I261" s="20">
        <f t="shared" si="32"/>
        <v>0</v>
      </c>
      <c r="J261" s="9"/>
      <c r="K261" s="9"/>
    </row>
    <row r="262" spans="1:11" x14ac:dyDescent="0.2">
      <c r="A262" s="16">
        <f t="shared" si="33"/>
        <v>242</v>
      </c>
      <c r="B262" s="17">
        <f t="shared" si="27"/>
        <v>61951</v>
      </c>
      <c r="C262" s="20">
        <f t="shared" si="34"/>
        <v>0</v>
      </c>
      <c r="D262" s="20">
        <f t="shared" si="28"/>
        <v>966.64007647139579</v>
      </c>
      <c r="E262" s="21">
        <f t="shared" si="29"/>
        <v>0</v>
      </c>
      <c r="F262" s="20">
        <f t="shared" si="30"/>
        <v>0</v>
      </c>
      <c r="G262" s="20">
        <f t="shared" si="31"/>
        <v>0</v>
      </c>
      <c r="H262" s="20">
        <f t="shared" si="35"/>
        <v>0</v>
      </c>
      <c r="I262" s="20">
        <f t="shared" si="32"/>
        <v>0</v>
      </c>
      <c r="J262" s="9"/>
      <c r="K262" s="9"/>
    </row>
    <row r="263" spans="1:11" x14ac:dyDescent="0.2">
      <c r="A263" s="16">
        <f t="shared" si="33"/>
        <v>243</v>
      </c>
      <c r="B263" s="17">
        <f t="shared" si="27"/>
        <v>62043</v>
      </c>
      <c r="C263" s="20">
        <f t="shared" si="34"/>
        <v>0</v>
      </c>
      <c r="D263" s="20">
        <f t="shared" si="28"/>
        <v>966.64007647139579</v>
      </c>
      <c r="E263" s="21">
        <f t="shared" si="29"/>
        <v>0</v>
      </c>
      <c r="F263" s="20">
        <f t="shared" si="30"/>
        <v>0</v>
      </c>
      <c r="G263" s="20">
        <f t="shared" si="31"/>
        <v>0</v>
      </c>
      <c r="H263" s="20">
        <f t="shared" si="35"/>
        <v>0</v>
      </c>
      <c r="I263" s="20">
        <f t="shared" si="32"/>
        <v>0</v>
      </c>
      <c r="J263" s="9"/>
      <c r="K263" s="9"/>
    </row>
    <row r="264" spans="1:11" x14ac:dyDescent="0.2">
      <c r="A264" s="16">
        <f t="shared" si="33"/>
        <v>244</v>
      </c>
      <c r="B264" s="17">
        <f t="shared" si="27"/>
        <v>62135</v>
      </c>
      <c r="C264" s="20">
        <f t="shared" si="34"/>
        <v>0</v>
      </c>
      <c r="D264" s="20">
        <f t="shared" si="28"/>
        <v>966.64007647139579</v>
      </c>
      <c r="E264" s="21">
        <f t="shared" si="29"/>
        <v>0</v>
      </c>
      <c r="F264" s="20">
        <f t="shared" si="30"/>
        <v>0</v>
      </c>
      <c r="G264" s="20">
        <f t="shared" si="31"/>
        <v>0</v>
      </c>
      <c r="H264" s="20">
        <f t="shared" si="35"/>
        <v>0</v>
      </c>
      <c r="I264" s="20">
        <f t="shared" si="32"/>
        <v>0</v>
      </c>
      <c r="J264" s="9"/>
      <c r="K264" s="9"/>
    </row>
    <row r="265" spans="1:11" x14ac:dyDescent="0.2">
      <c r="A265" s="16">
        <f t="shared" si="33"/>
        <v>245</v>
      </c>
      <c r="B265" s="17">
        <f t="shared" si="27"/>
        <v>62224</v>
      </c>
      <c r="C265" s="20">
        <f t="shared" si="34"/>
        <v>0</v>
      </c>
      <c r="D265" s="20">
        <f t="shared" si="28"/>
        <v>966.64007647139579</v>
      </c>
      <c r="E265" s="21">
        <f t="shared" si="29"/>
        <v>0</v>
      </c>
      <c r="F265" s="20">
        <f t="shared" si="30"/>
        <v>0</v>
      </c>
      <c r="G265" s="20">
        <f t="shared" si="31"/>
        <v>0</v>
      </c>
      <c r="H265" s="20">
        <f t="shared" si="35"/>
        <v>0</v>
      </c>
      <c r="I265" s="20">
        <f t="shared" si="32"/>
        <v>0</v>
      </c>
      <c r="J265" s="9"/>
      <c r="K265" s="9"/>
    </row>
    <row r="266" spans="1:11" x14ac:dyDescent="0.2">
      <c r="A266" s="16">
        <f t="shared" si="33"/>
        <v>246</v>
      </c>
      <c r="B266" s="17">
        <f t="shared" si="27"/>
        <v>62316</v>
      </c>
      <c r="C266" s="20">
        <f t="shared" si="34"/>
        <v>0</v>
      </c>
      <c r="D266" s="20">
        <f t="shared" si="28"/>
        <v>966.64007647139579</v>
      </c>
      <c r="E266" s="21">
        <f t="shared" si="29"/>
        <v>0</v>
      </c>
      <c r="F266" s="20">
        <f t="shared" si="30"/>
        <v>0</v>
      </c>
      <c r="G266" s="20">
        <f t="shared" si="31"/>
        <v>0</v>
      </c>
      <c r="H266" s="20">
        <f t="shared" si="35"/>
        <v>0</v>
      </c>
      <c r="I266" s="20">
        <f t="shared" si="32"/>
        <v>0</v>
      </c>
      <c r="J266" s="9"/>
      <c r="K266" s="9"/>
    </row>
    <row r="267" spans="1:11" x14ac:dyDescent="0.2">
      <c r="A267" s="16">
        <f t="shared" si="33"/>
        <v>247</v>
      </c>
      <c r="B267" s="17">
        <f t="shared" si="27"/>
        <v>62408</v>
      </c>
      <c r="C267" s="20">
        <f t="shared" si="34"/>
        <v>0</v>
      </c>
      <c r="D267" s="20">
        <f t="shared" si="28"/>
        <v>966.64007647139579</v>
      </c>
      <c r="E267" s="21">
        <f t="shared" si="29"/>
        <v>0</v>
      </c>
      <c r="F267" s="20">
        <f t="shared" si="30"/>
        <v>0</v>
      </c>
      <c r="G267" s="20">
        <f t="shared" si="31"/>
        <v>0</v>
      </c>
      <c r="H267" s="20">
        <f t="shared" si="35"/>
        <v>0</v>
      </c>
      <c r="I267" s="20">
        <f t="shared" si="32"/>
        <v>0</v>
      </c>
      <c r="J267" s="9"/>
      <c r="K267" s="9"/>
    </row>
    <row r="268" spans="1:11" x14ac:dyDescent="0.2">
      <c r="A268" s="16">
        <f t="shared" si="33"/>
        <v>248</v>
      </c>
      <c r="B268" s="17">
        <f t="shared" si="27"/>
        <v>62500</v>
      </c>
      <c r="C268" s="20">
        <f t="shared" si="34"/>
        <v>0</v>
      </c>
      <c r="D268" s="20">
        <f t="shared" si="28"/>
        <v>966.64007647139579</v>
      </c>
      <c r="E268" s="21">
        <f t="shared" si="29"/>
        <v>0</v>
      </c>
      <c r="F268" s="20">
        <f t="shared" si="30"/>
        <v>0</v>
      </c>
      <c r="G268" s="20">
        <f t="shared" si="31"/>
        <v>0</v>
      </c>
      <c r="H268" s="20">
        <f t="shared" si="35"/>
        <v>0</v>
      </c>
      <c r="I268" s="20">
        <f t="shared" si="32"/>
        <v>0</v>
      </c>
      <c r="J268" s="9"/>
      <c r="K268" s="9"/>
    </row>
    <row r="269" spans="1:11" x14ac:dyDescent="0.2">
      <c r="A269" s="16">
        <f t="shared" si="33"/>
        <v>249</v>
      </c>
      <c r="B269" s="17">
        <f t="shared" si="27"/>
        <v>62589</v>
      </c>
      <c r="C269" s="20">
        <f t="shared" si="34"/>
        <v>0</v>
      </c>
      <c r="D269" s="20">
        <f t="shared" si="28"/>
        <v>966.64007647139579</v>
      </c>
      <c r="E269" s="21">
        <f t="shared" si="29"/>
        <v>0</v>
      </c>
      <c r="F269" s="20">
        <f t="shared" si="30"/>
        <v>0</v>
      </c>
      <c r="G269" s="20">
        <f t="shared" si="31"/>
        <v>0</v>
      </c>
      <c r="H269" s="20">
        <f t="shared" si="35"/>
        <v>0</v>
      </c>
      <c r="I269" s="20">
        <f t="shared" si="32"/>
        <v>0</v>
      </c>
      <c r="J269" s="9"/>
      <c r="K269" s="9"/>
    </row>
    <row r="270" spans="1:11" x14ac:dyDescent="0.2">
      <c r="A270" s="16">
        <f t="shared" si="33"/>
        <v>250</v>
      </c>
      <c r="B270" s="17">
        <f t="shared" si="27"/>
        <v>62681</v>
      </c>
      <c r="C270" s="20">
        <f t="shared" si="34"/>
        <v>0</v>
      </c>
      <c r="D270" s="20">
        <f t="shared" si="28"/>
        <v>966.64007647139579</v>
      </c>
      <c r="E270" s="21">
        <f t="shared" si="29"/>
        <v>0</v>
      </c>
      <c r="F270" s="20">
        <f t="shared" si="30"/>
        <v>0</v>
      </c>
      <c r="G270" s="20">
        <f t="shared" si="31"/>
        <v>0</v>
      </c>
      <c r="H270" s="20">
        <f t="shared" si="35"/>
        <v>0</v>
      </c>
      <c r="I270" s="20">
        <f t="shared" si="32"/>
        <v>0</v>
      </c>
      <c r="J270" s="9"/>
      <c r="K270" s="9"/>
    </row>
    <row r="271" spans="1:11" x14ac:dyDescent="0.2">
      <c r="A271" s="16">
        <f t="shared" si="33"/>
        <v>251</v>
      </c>
      <c r="B271" s="17">
        <f t="shared" si="27"/>
        <v>62773</v>
      </c>
      <c r="C271" s="20">
        <f t="shared" si="34"/>
        <v>0</v>
      </c>
      <c r="D271" s="20">
        <f t="shared" si="28"/>
        <v>966.64007647139579</v>
      </c>
      <c r="E271" s="21">
        <f t="shared" si="29"/>
        <v>0</v>
      </c>
      <c r="F271" s="20">
        <f t="shared" si="30"/>
        <v>0</v>
      </c>
      <c r="G271" s="20">
        <f t="shared" si="31"/>
        <v>0</v>
      </c>
      <c r="H271" s="20">
        <f t="shared" si="35"/>
        <v>0</v>
      </c>
      <c r="I271" s="20">
        <f t="shared" si="32"/>
        <v>0</v>
      </c>
      <c r="J271" s="9"/>
      <c r="K271" s="9"/>
    </row>
    <row r="272" spans="1:11" x14ac:dyDescent="0.2">
      <c r="A272" s="16">
        <f t="shared" si="33"/>
        <v>252</v>
      </c>
      <c r="B272" s="17">
        <f t="shared" si="27"/>
        <v>62865</v>
      </c>
      <c r="C272" s="20">
        <f t="shared" si="34"/>
        <v>0</v>
      </c>
      <c r="D272" s="20">
        <f t="shared" si="28"/>
        <v>966.64007647139579</v>
      </c>
      <c r="E272" s="21">
        <f t="shared" si="29"/>
        <v>0</v>
      </c>
      <c r="F272" s="20">
        <f t="shared" si="30"/>
        <v>0</v>
      </c>
      <c r="G272" s="20">
        <f t="shared" si="31"/>
        <v>0</v>
      </c>
      <c r="H272" s="20">
        <f t="shared" si="35"/>
        <v>0</v>
      </c>
      <c r="I272" s="20">
        <f t="shared" si="32"/>
        <v>0</v>
      </c>
      <c r="J272" s="9"/>
      <c r="K272" s="9"/>
    </row>
    <row r="273" spans="1:11" x14ac:dyDescent="0.2">
      <c r="A273" s="16">
        <f t="shared" si="33"/>
        <v>253</v>
      </c>
      <c r="B273" s="17">
        <f t="shared" si="27"/>
        <v>62955</v>
      </c>
      <c r="C273" s="20">
        <f t="shared" si="34"/>
        <v>0</v>
      </c>
      <c r="D273" s="20">
        <f t="shared" si="28"/>
        <v>966.64007647139579</v>
      </c>
      <c r="E273" s="21">
        <f t="shared" si="29"/>
        <v>0</v>
      </c>
      <c r="F273" s="20">
        <f t="shared" si="30"/>
        <v>0</v>
      </c>
      <c r="G273" s="20">
        <f t="shared" si="31"/>
        <v>0</v>
      </c>
      <c r="H273" s="20">
        <f t="shared" si="35"/>
        <v>0</v>
      </c>
      <c r="I273" s="20">
        <f t="shared" si="32"/>
        <v>0</v>
      </c>
      <c r="J273" s="9"/>
      <c r="K273" s="9"/>
    </row>
    <row r="274" spans="1:11" x14ac:dyDescent="0.2">
      <c r="A274" s="16">
        <f t="shared" si="33"/>
        <v>254</v>
      </c>
      <c r="B274" s="17">
        <f t="shared" si="27"/>
        <v>63047</v>
      </c>
      <c r="C274" s="20">
        <f t="shared" si="34"/>
        <v>0</v>
      </c>
      <c r="D274" s="20">
        <f t="shared" si="28"/>
        <v>966.64007647139579</v>
      </c>
      <c r="E274" s="21">
        <f t="shared" si="29"/>
        <v>0</v>
      </c>
      <c r="F274" s="20">
        <f t="shared" si="30"/>
        <v>0</v>
      </c>
      <c r="G274" s="20">
        <f t="shared" si="31"/>
        <v>0</v>
      </c>
      <c r="H274" s="20">
        <f t="shared" si="35"/>
        <v>0</v>
      </c>
      <c r="I274" s="20">
        <f t="shared" si="32"/>
        <v>0</v>
      </c>
      <c r="J274" s="9"/>
      <c r="K274" s="9"/>
    </row>
    <row r="275" spans="1:11" x14ac:dyDescent="0.2">
      <c r="A275" s="16">
        <f t="shared" si="33"/>
        <v>255</v>
      </c>
      <c r="B275" s="17">
        <f t="shared" si="27"/>
        <v>63139</v>
      </c>
      <c r="C275" s="20">
        <f t="shared" si="34"/>
        <v>0</v>
      </c>
      <c r="D275" s="20">
        <f t="shared" si="28"/>
        <v>966.64007647139579</v>
      </c>
      <c r="E275" s="21">
        <f t="shared" si="29"/>
        <v>0</v>
      </c>
      <c r="F275" s="20">
        <f t="shared" si="30"/>
        <v>0</v>
      </c>
      <c r="G275" s="20">
        <f t="shared" si="31"/>
        <v>0</v>
      </c>
      <c r="H275" s="20">
        <f t="shared" si="35"/>
        <v>0</v>
      </c>
      <c r="I275" s="20">
        <f t="shared" si="32"/>
        <v>0</v>
      </c>
      <c r="J275" s="9"/>
      <c r="K275" s="9"/>
    </row>
    <row r="276" spans="1:11" x14ac:dyDescent="0.2">
      <c r="A276" s="16">
        <f t="shared" si="33"/>
        <v>256</v>
      </c>
      <c r="B276" s="17">
        <f t="shared" si="27"/>
        <v>63231</v>
      </c>
      <c r="C276" s="20">
        <f t="shared" si="34"/>
        <v>0</v>
      </c>
      <c r="D276" s="20">
        <f t="shared" si="28"/>
        <v>966.64007647139579</v>
      </c>
      <c r="E276" s="21">
        <f t="shared" si="29"/>
        <v>0</v>
      </c>
      <c r="F276" s="20">
        <f t="shared" si="30"/>
        <v>0</v>
      </c>
      <c r="G276" s="20">
        <f t="shared" si="31"/>
        <v>0</v>
      </c>
      <c r="H276" s="20">
        <f t="shared" si="35"/>
        <v>0</v>
      </c>
      <c r="I276" s="20">
        <f t="shared" si="32"/>
        <v>0</v>
      </c>
      <c r="J276" s="9"/>
      <c r="K276" s="9"/>
    </row>
    <row r="277" spans="1:11" x14ac:dyDescent="0.2">
      <c r="A277" s="16">
        <f t="shared" si="33"/>
        <v>257</v>
      </c>
      <c r="B277" s="17">
        <f t="shared" ref="B277:B340" si="36">IF(Pay_Num&lt;&gt;"",DATE(YEAR(Loan_Start),MONTH(Loan_Start)+(Pay_Num)*12/Num_Pmt_Per_Year,DAY(Loan_Start)),"")</f>
        <v>63320</v>
      </c>
      <c r="C277" s="20">
        <f t="shared" si="34"/>
        <v>0</v>
      </c>
      <c r="D277" s="20">
        <f t="shared" ref="D277:D340" si="37">IF(Pay_Num&lt;&gt;"",Scheduled_Monthly_Payment,"")</f>
        <v>966.64007647139579</v>
      </c>
      <c r="E277" s="21">
        <f t="shared" ref="E277:E340" si="38">IF(AND(Pay_Num&lt;&gt;"",Sched_Pay+Scheduled_Extra_Payments&lt;Beg_Bal),Scheduled_Extra_Payments,IF(AND(Pay_Num&lt;&gt;"",Beg_Bal-Sched_Pay&gt;0),Beg_Bal-Sched_Pay,IF(Pay_Num&lt;&gt;"",0,"")))</f>
        <v>0</v>
      </c>
      <c r="F277" s="20">
        <f t="shared" ref="F277:F340" si="39">IF(AND(Pay_Num&lt;&gt;"",Sched_Pay+Extra_Pay&lt;Beg_Bal),Sched_Pay+Extra_Pay,IF(Pay_Num&lt;&gt;"",Beg_Bal,""))</f>
        <v>0</v>
      </c>
      <c r="G277" s="20">
        <f t="shared" ref="G277:G340" si="40">IF(Pay_Num&lt;&gt;"",Total_Pay-Int,"")</f>
        <v>0</v>
      </c>
      <c r="H277" s="20">
        <f t="shared" si="35"/>
        <v>0</v>
      </c>
      <c r="I277" s="20">
        <f t="shared" ref="I277:I340" si="41">IF(AND(Pay_Num&lt;&gt;"",Sched_Pay+Extra_Pay&lt;Beg_Bal),Beg_Bal-Princ,IF(Pay_Num&lt;&gt;"",0,""))</f>
        <v>0</v>
      </c>
      <c r="J277" s="9"/>
      <c r="K277" s="9"/>
    </row>
    <row r="278" spans="1:11" x14ac:dyDescent="0.2">
      <c r="A278" s="16">
        <f t="shared" ref="A278:A341" si="42">IF(Values_Entered,A277+1,"")</f>
        <v>258</v>
      </c>
      <c r="B278" s="17">
        <f t="shared" si="36"/>
        <v>63412</v>
      </c>
      <c r="C278" s="20">
        <f t="shared" ref="C278:C341" si="43">IF(Pay_Num&lt;&gt;"",I277,"")</f>
        <v>0</v>
      </c>
      <c r="D278" s="20">
        <f t="shared" si="37"/>
        <v>966.64007647139579</v>
      </c>
      <c r="E278" s="21">
        <f t="shared" si="38"/>
        <v>0</v>
      </c>
      <c r="F278" s="20">
        <f t="shared" si="39"/>
        <v>0</v>
      </c>
      <c r="G278" s="20">
        <f t="shared" si="40"/>
        <v>0</v>
      </c>
      <c r="H278" s="20">
        <f t="shared" ref="H278:H341" si="44">IF(Pay_Num&lt;&gt;"",Beg_Bal*Interest_Rate/Num_Pmt_Per_Year,"")</f>
        <v>0</v>
      </c>
      <c r="I278" s="20">
        <f t="shared" si="41"/>
        <v>0</v>
      </c>
      <c r="J278" s="9"/>
      <c r="K278" s="9"/>
    </row>
    <row r="279" spans="1:11" x14ac:dyDescent="0.2">
      <c r="A279" s="16">
        <f t="shared" si="42"/>
        <v>259</v>
      </c>
      <c r="B279" s="17">
        <f t="shared" si="36"/>
        <v>63504</v>
      </c>
      <c r="C279" s="20">
        <f t="shared" si="43"/>
        <v>0</v>
      </c>
      <c r="D279" s="20">
        <f t="shared" si="37"/>
        <v>966.64007647139579</v>
      </c>
      <c r="E279" s="21">
        <f t="shared" si="38"/>
        <v>0</v>
      </c>
      <c r="F279" s="20">
        <f t="shared" si="39"/>
        <v>0</v>
      </c>
      <c r="G279" s="20">
        <f t="shared" si="40"/>
        <v>0</v>
      </c>
      <c r="H279" s="20">
        <f t="shared" si="44"/>
        <v>0</v>
      </c>
      <c r="I279" s="20">
        <f t="shared" si="41"/>
        <v>0</v>
      </c>
      <c r="J279" s="9"/>
      <c r="K279" s="9"/>
    </row>
    <row r="280" spans="1:11" x14ac:dyDescent="0.2">
      <c r="A280" s="16">
        <f t="shared" si="42"/>
        <v>260</v>
      </c>
      <c r="B280" s="17">
        <f t="shared" si="36"/>
        <v>63596</v>
      </c>
      <c r="C280" s="20">
        <f t="shared" si="43"/>
        <v>0</v>
      </c>
      <c r="D280" s="20">
        <f t="shared" si="37"/>
        <v>966.64007647139579</v>
      </c>
      <c r="E280" s="21">
        <f t="shared" si="38"/>
        <v>0</v>
      </c>
      <c r="F280" s="20">
        <f t="shared" si="39"/>
        <v>0</v>
      </c>
      <c r="G280" s="20">
        <f t="shared" si="40"/>
        <v>0</v>
      </c>
      <c r="H280" s="20">
        <f t="shared" si="44"/>
        <v>0</v>
      </c>
      <c r="I280" s="20">
        <f t="shared" si="41"/>
        <v>0</v>
      </c>
      <c r="J280" s="9"/>
      <c r="K280" s="9"/>
    </row>
    <row r="281" spans="1:11" x14ac:dyDescent="0.2">
      <c r="A281" s="16">
        <f t="shared" si="42"/>
        <v>261</v>
      </c>
      <c r="B281" s="17">
        <f t="shared" si="36"/>
        <v>63685</v>
      </c>
      <c r="C281" s="20">
        <f t="shared" si="43"/>
        <v>0</v>
      </c>
      <c r="D281" s="20">
        <f t="shared" si="37"/>
        <v>966.64007647139579</v>
      </c>
      <c r="E281" s="21">
        <f t="shared" si="38"/>
        <v>0</v>
      </c>
      <c r="F281" s="20">
        <f t="shared" si="39"/>
        <v>0</v>
      </c>
      <c r="G281" s="20">
        <f t="shared" si="40"/>
        <v>0</v>
      </c>
      <c r="H281" s="20">
        <f t="shared" si="44"/>
        <v>0</v>
      </c>
      <c r="I281" s="20">
        <f t="shared" si="41"/>
        <v>0</v>
      </c>
      <c r="J281" s="9"/>
      <c r="K281" s="9"/>
    </row>
    <row r="282" spans="1:11" x14ac:dyDescent="0.2">
      <c r="A282" s="16">
        <f t="shared" si="42"/>
        <v>262</v>
      </c>
      <c r="B282" s="17">
        <f t="shared" si="36"/>
        <v>63777</v>
      </c>
      <c r="C282" s="20">
        <f t="shared" si="43"/>
        <v>0</v>
      </c>
      <c r="D282" s="20">
        <f t="shared" si="37"/>
        <v>966.64007647139579</v>
      </c>
      <c r="E282" s="21">
        <f t="shared" si="38"/>
        <v>0</v>
      </c>
      <c r="F282" s="20">
        <f t="shared" si="39"/>
        <v>0</v>
      </c>
      <c r="G282" s="20">
        <f t="shared" si="40"/>
        <v>0</v>
      </c>
      <c r="H282" s="20">
        <f t="shared" si="44"/>
        <v>0</v>
      </c>
      <c r="I282" s="20">
        <f t="shared" si="41"/>
        <v>0</v>
      </c>
      <c r="J282" s="9"/>
      <c r="K282" s="9"/>
    </row>
    <row r="283" spans="1:11" x14ac:dyDescent="0.2">
      <c r="A283" s="16">
        <f t="shared" si="42"/>
        <v>263</v>
      </c>
      <c r="B283" s="17">
        <f t="shared" si="36"/>
        <v>63869</v>
      </c>
      <c r="C283" s="20">
        <f t="shared" si="43"/>
        <v>0</v>
      </c>
      <c r="D283" s="20">
        <f t="shared" si="37"/>
        <v>966.64007647139579</v>
      </c>
      <c r="E283" s="21">
        <f t="shared" si="38"/>
        <v>0</v>
      </c>
      <c r="F283" s="20">
        <f t="shared" si="39"/>
        <v>0</v>
      </c>
      <c r="G283" s="20">
        <f t="shared" si="40"/>
        <v>0</v>
      </c>
      <c r="H283" s="20">
        <f t="shared" si="44"/>
        <v>0</v>
      </c>
      <c r="I283" s="20">
        <f t="shared" si="41"/>
        <v>0</v>
      </c>
      <c r="J283" s="9"/>
      <c r="K283" s="9"/>
    </row>
    <row r="284" spans="1:11" x14ac:dyDescent="0.2">
      <c r="A284" s="16">
        <f t="shared" si="42"/>
        <v>264</v>
      </c>
      <c r="B284" s="17">
        <f t="shared" si="36"/>
        <v>63961</v>
      </c>
      <c r="C284" s="20">
        <f t="shared" si="43"/>
        <v>0</v>
      </c>
      <c r="D284" s="20">
        <f t="shared" si="37"/>
        <v>966.64007647139579</v>
      </c>
      <c r="E284" s="21">
        <f t="shared" si="38"/>
        <v>0</v>
      </c>
      <c r="F284" s="20">
        <f t="shared" si="39"/>
        <v>0</v>
      </c>
      <c r="G284" s="20">
        <f t="shared" si="40"/>
        <v>0</v>
      </c>
      <c r="H284" s="20">
        <f t="shared" si="44"/>
        <v>0</v>
      </c>
      <c r="I284" s="20">
        <f t="shared" si="41"/>
        <v>0</v>
      </c>
      <c r="J284" s="9"/>
      <c r="K284" s="9"/>
    </row>
    <row r="285" spans="1:11" x14ac:dyDescent="0.2">
      <c r="A285" s="16">
        <f t="shared" si="42"/>
        <v>265</v>
      </c>
      <c r="B285" s="17">
        <f t="shared" si="36"/>
        <v>64050</v>
      </c>
      <c r="C285" s="20">
        <f t="shared" si="43"/>
        <v>0</v>
      </c>
      <c r="D285" s="20">
        <f t="shared" si="37"/>
        <v>966.64007647139579</v>
      </c>
      <c r="E285" s="21">
        <f t="shared" si="38"/>
        <v>0</v>
      </c>
      <c r="F285" s="20">
        <f t="shared" si="39"/>
        <v>0</v>
      </c>
      <c r="G285" s="20">
        <f t="shared" si="40"/>
        <v>0</v>
      </c>
      <c r="H285" s="20">
        <f t="shared" si="44"/>
        <v>0</v>
      </c>
      <c r="I285" s="20">
        <f t="shared" si="41"/>
        <v>0</v>
      </c>
      <c r="J285" s="9"/>
      <c r="K285" s="9"/>
    </row>
    <row r="286" spans="1:11" x14ac:dyDescent="0.2">
      <c r="A286" s="16">
        <f t="shared" si="42"/>
        <v>266</v>
      </c>
      <c r="B286" s="17">
        <f t="shared" si="36"/>
        <v>64142</v>
      </c>
      <c r="C286" s="20">
        <f t="shared" si="43"/>
        <v>0</v>
      </c>
      <c r="D286" s="20">
        <f t="shared" si="37"/>
        <v>966.64007647139579</v>
      </c>
      <c r="E286" s="21">
        <f t="shared" si="38"/>
        <v>0</v>
      </c>
      <c r="F286" s="20">
        <f t="shared" si="39"/>
        <v>0</v>
      </c>
      <c r="G286" s="20">
        <f t="shared" si="40"/>
        <v>0</v>
      </c>
      <c r="H286" s="20">
        <f t="shared" si="44"/>
        <v>0</v>
      </c>
      <c r="I286" s="20">
        <f t="shared" si="41"/>
        <v>0</v>
      </c>
      <c r="J286" s="9"/>
      <c r="K286" s="9"/>
    </row>
    <row r="287" spans="1:11" x14ac:dyDescent="0.2">
      <c r="A287" s="16">
        <f t="shared" si="42"/>
        <v>267</v>
      </c>
      <c r="B287" s="17">
        <f t="shared" si="36"/>
        <v>64234</v>
      </c>
      <c r="C287" s="20">
        <f t="shared" si="43"/>
        <v>0</v>
      </c>
      <c r="D287" s="20">
        <f t="shared" si="37"/>
        <v>966.64007647139579</v>
      </c>
      <c r="E287" s="21">
        <f t="shared" si="38"/>
        <v>0</v>
      </c>
      <c r="F287" s="20">
        <f t="shared" si="39"/>
        <v>0</v>
      </c>
      <c r="G287" s="20">
        <f t="shared" si="40"/>
        <v>0</v>
      </c>
      <c r="H287" s="20">
        <f t="shared" si="44"/>
        <v>0</v>
      </c>
      <c r="I287" s="20">
        <f t="shared" si="41"/>
        <v>0</v>
      </c>
      <c r="J287" s="9"/>
      <c r="K287" s="9"/>
    </row>
    <row r="288" spans="1:11" x14ac:dyDescent="0.2">
      <c r="A288" s="16">
        <f t="shared" si="42"/>
        <v>268</v>
      </c>
      <c r="B288" s="17">
        <f t="shared" si="36"/>
        <v>64326</v>
      </c>
      <c r="C288" s="20">
        <f t="shared" si="43"/>
        <v>0</v>
      </c>
      <c r="D288" s="20">
        <f t="shared" si="37"/>
        <v>966.64007647139579</v>
      </c>
      <c r="E288" s="21">
        <f t="shared" si="38"/>
        <v>0</v>
      </c>
      <c r="F288" s="20">
        <f t="shared" si="39"/>
        <v>0</v>
      </c>
      <c r="G288" s="20">
        <f t="shared" si="40"/>
        <v>0</v>
      </c>
      <c r="H288" s="20">
        <f t="shared" si="44"/>
        <v>0</v>
      </c>
      <c r="I288" s="20">
        <f t="shared" si="41"/>
        <v>0</v>
      </c>
      <c r="J288" s="9"/>
      <c r="K288" s="9"/>
    </row>
    <row r="289" spans="1:11" x14ac:dyDescent="0.2">
      <c r="A289" s="16">
        <f t="shared" si="42"/>
        <v>269</v>
      </c>
      <c r="B289" s="17">
        <f t="shared" si="36"/>
        <v>64416</v>
      </c>
      <c r="C289" s="20">
        <f t="shared" si="43"/>
        <v>0</v>
      </c>
      <c r="D289" s="20">
        <f t="shared" si="37"/>
        <v>966.64007647139579</v>
      </c>
      <c r="E289" s="21">
        <f t="shared" si="38"/>
        <v>0</v>
      </c>
      <c r="F289" s="20">
        <f t="shared" si="39"/>
        <v>0</v>
      </c>
      <c r="G289" s="20">
        <f t="shared" si="40"/>
        <v>0</v>
      </c>
      <c r="H289" s="20">
        <f t="shared" si="44"/>
        <v>0</v>
      </c>
      <c r="I289" s="20">
        <f t="shared" si="41"/>
        <v>0</v>
      </c>
      <c r="J289" s="9"/>
      <c r="K289" s="9"/>
    </row>
    <row r="290" spans="1:11" x14ac:dyDescent="0.2">
      <c r="A290" s="16">
        <f t="shared" si="42"/>
        <v>270</v>
      </c>
      <c r="B290" s="17">
        <f t="shared" si="36"/>
        <v>64508</v>
      </c>
      <c r="C290" s="20">
        <f t="shared" si="43"/>
        <v>0</v>
      </c>
      <c r="D290" s="20">
        <f t="shared" si="37"/>
        <v>966.64007647139579</v>
      </c>
      <c r="E290" s="21">
        <f t="shared" si="38"/>
        <v>0</v>
      </c>
      <c r="F290" s="20">
        <f t="shared" si="39"/>
        <v>0</v>
      </c>
      <c r="G290" s="20">
        <f t="shared" si="40"/>
        <v>0</v>
      </c>
      <c r="H290" s="20">
        <f t="shared" si="44"/>
        <v>0</v>
      </c>
      <c r="I290" s="20">
        <f t="shared" si="41"/>
        <v>0</v>
      </c>
      <c r="J290" s="9"/>
      <c r="K290" s="9"/>
    </row>
    <row r="291" spans="1:11" x14ac:dyDescent="0.2">
      <c r="A291" s="16">
        <f t="shared" si="42"/>
        <v>271</v>
      </c>
      <c r="B291" s="17">
        <f t="shared" si="36"/>
        <v>64600</v>
      </c>
      <c r="C291" s="20">
        <f t="shared" si="43"/>
        <v>0</v>
      </c>
      <c r="D291" s="20">
        <f t="shared" si="37"/>
        <v>966.64007647139579</v>
      </c>
      <c r="E291" s="21">
        <f t="shared" si="38"/>
        <v>0</v>
      </c>
      <c r="F291" s="20">
        <f t="shared" si="39"/>
        <v>0</v>
      </c>
      <c r="G291" s="20">
        <f t="shared" si="40"/>
        <v>0</v>
      </c>
      <c r="H291" s="20">
        <f t="shared" si="44"/>
        <v>0</v>
      </c>
      <c r="I291" s="20">
        <f t="shared" si="41"/>
        <v>0</v>
      </c>
      <c r="J291" s="9"/>
      <c r="K291" s="9"/>
    </row>
    <row r="292" spans="1:11" x14ac:dyDescent="0.2">
      <c r="A292" s="16">
        <f t="shared" si="42"/>
        <v>272</v>
      </c>
      <c r="B292" s="17">
        <f t="shared" si="36"/>
        <v>64692</v>
      </c>
      <c r="C292" s="20">
        <f t="shared" si="43"/>
        <v>0</v>
      </c>
      <c r="D292" s="20">
        <f t="shared" si="37"/>
        <v>966.64007647139579</v>
      </c>
      <c r="E292" s="21">
        <f t="shared" si="38"/>
        <v>0</v>
      </c>
      <c r="F292" s="20">
        <f t="shared" si="39"/>
        <v>0</v>
      </c>
      <c r="G292" s="20">
        <f t="shared" si="40"/>
        <v>0</v>
      </c>
      <c r="H292" s="20">
        <f t="shared" si="44"/>
        <v>0</v>
      </c>
      <c r="I292" s="20">
        <f t="shared" si="41"/>
        <v>0</v>
      </c>
      <c r="J292" s="9"/>
      <c r="K292" s="9"/>
    </row>
    <row r="293" spans="1:11" x14ac:dyDescent="0.2">
      <c r="A293" s="16">
        <f t="shared" si="42"/>
        <v>273</v>
      </c>
      <c r="B293" s="17">
        <f t="shared" si="36"/>
        <v>64781</v>
      </c>
      <c r="C293" s="20">
        <f t="shared" si="43"/>
        <v>0</v>
      </c>
      <c r="D293" s="20">
        <f t="shared" si="37"/>
        <v>966.64007647139579</v>
      </c>
      <c r="E293" s="21">
        <f t="shared" si="38"/>
        <v>0</v>
      </c>
      <c r="F293" s="20">
        <f t="shared" si="39"/>
        <v>0</v>
      </c>
      <c r="G293" s="20">
        <f t="shared" si="40"/>
        <v>0</v>
      </c>
      <c r="H293" s="20">
        <f t="shared" si="44"/>
        <v>0</v>
      </c>
      <c r="I293" s="20">
        <f t="shared" si="41"/>
        <v>0</v>
      </c>
      <c r="J293" s="9"/>
      <c r="K293" s="9"/>
    </row>
    <row r="294" spans="1:11" x14ac:dyDescent="0.2">
      <c r="A294" s="16">
        <f t="shared" si="42"/>
        <v>274</v>
      </c>
      <c r="B294" s="17">
        <f t="shared" si="36"/>
        <v>64873</v>
      </c>
      <c r="C294" s="20">
        <f t="shared" si="43"/>
        <v>0</v>
      </c>
      <c r="D294" s="20">
        <f t="shared" si="37"/>
        <v>966.64007647139579</v>
      </c>
      <c r="E294" s="21">
        <f t="shared" si="38"/>
        <v>0</v>
      </c>
      <c r="F294" s="20">
        <f t="shared" si="39"/>
        <v>0</v>
      </c>
      <c r="G294" s="20">
        <f t="shared" si="40"/>
        <v>0</v>
      </c>
      <c r="H294" s="20">
        <f t="shared" si="44"/>
        <v>0</v>
      </c>
      <c r="I294" s="20">
        <f t="shared" si="41"/>
        <v>0</v>
      </c>
      <c r="J294" s="9"/>
      <c r="K294" s="9"/>
    </row>
    <row r="295" spans="1:11" x14ac:dyDescent="0.2">
      <c r="A295" s="16">
        <f t="shared" si="42"/>
        <v>275</v>
      </c>
      <c r="B295" s="17">
        <f t="shared" si="36"/>
        <v>64965</v>
      </c>
      <c r="C295" s="20">
        <f t="shared" si="43"/>
        <v>0</v>
      </c>
      <c r="D295" s="20">
        <f t="shared" si="37"/>
        <v>966.64007647139579</v>
      </c>
      <c r="E295" s="21">
        <f t="shared" si="38"/>
        <v>0</v>
      </c>
      <c r="F295" s="20">
        <f t="shared" si="39"/>
        <v>0</v>
      </c>
      <c r="G295" s="20">
        <f t="shared" si="40"/>
        <v>0</v>
      </c>
      <c r="H295" s="20">
        <f t="shared" si="44"/>
        <v>0</v>
      </c>
      <c r="I295" s="20">
        <f t="shared" si="41"/>
        <v>0</v>
      </c>
      <c r="J295" s="9"/>
      <c r="K295" s="9"/>
    </row>
    <row r="296" spans="1:11" x14ac:dyDescent="0.2">
      <c r="A296" s="16">
        <f t="shared" si="42"/>
        <v>276</v>
      </c>
      <c r="B296" s="17">
        <f t="shared" si="36"/>
        <v>65057</v>
      </c>
      <c r="C296" s="20">
        <f t="shared" si="43"/>
        <v>0</v>
      </c>
      <c r="D296" s="20">
        <f t="shared" si="37"/>
        <v>966.64007647139579</v>
      </c>
      <c r="E296" s="21">
        <f t="shared" si="38"/>
        <v>0</v>
      </c>
      <c r="F296" s="20">
        <f t="shared" si="39"/>
        <v>0</v>
      </c>
      <c r="G296" s="20">
        <f t="shared" si="40"/>
        <v>0</v>
      </c>
      <c r="H296" s="20">
        <f t="shared" si="44"/>
        <v>0</v>
      </c>
      <c r="I296" s="20">
        <f t="shared" si="41"/>
        <v>0</v>
      </c>
      <c r="J296" s="9"/>
      <c r="K296" s="9"/>
    </row>
    <row r="297" spans="1:11" x14ac:dyDescent="0.2">
      <c r="A297" s="16">
        <f t="shared" si="42"/>
        <v>277</v>
      </c>
      <c r="B297" s="17">
        <f t="shared" si="36"/>
        <v>65146</v>
      </c>
      <c r="C297" s="20">
        <f t="shared" si="43"/>
        <v>0</v>
      </c>
      <c r="D297" s="20">
        <f t="shared" si="37"/>
        <v>966.64007647139579</v>
      </c>
      <c r="E297" s="21">
        <f t="shared" si="38"/>
        <v>0</v>
      </c>
      <c r="F297" s="20">
        <f t="shared" si="39"/>
        <v>0</v>
      </c>
      <c r="G297" s="20">
        <f t="shared" si="40"/>
        <v>0</v>
      </c>
      <c r="H297" s="20">
        <f t="shared" si="44"/>
        <v>0</v>
      </c>
      <c r="I297" s="20">
        <f t="shared" si="41"/>
        <v>0</v>
      </c>
      <c r="J297" s="9"/>
      <c r="K297" s="9"/>
    </row>
    <row r="298" spans="1:11" x14ac:dyDescent="0.2">
      <c r="A298" s="16">
        <f t="shared" si="42"/>
        <v>278</v>
      </c>
      <c r="B298" s="17">
        <f t="shared" si="36"/>
        <v>65238</v>
      </c>
      <c r="C298" s="20">
        <f t="shared" si="43"/>
        <v>0</v>
      </c>
      <c r="D298" s="20">
        <f t="shared" si="37"/>
        <v>966.64007647139579</v>
      </c>
      <c r="E298" s="21">
        <f t="shared" si="38"/>
        <v>0</v>
      </c>
      <c r="F298" s="20">
        <f t="shared" si="39"/>
        <v>0</v>
      </c>
      <c r="G298" s="20">
        <f t="shared" si="40"/>
        <v>0</v>
      </c>
      <c r="H298" s="20">
        <f t="shared" si="44"/>
        <v>0</v>
      </c>
      <c r="I298" s="20">
        <f t="shared" si="41"/>
        <v>0</v>
      </c>
      <c r="J298" s="9"/>
      <c r="K298" s="9"/>
    </row>
    <row r="299" spans="1:11" x14ac:dyDescent="0.2">
      <c r="A299" s="16">
        <f t="shared" si="42"/>
        <v>279</v>
      </c>
      <c r="B299" s="17">
        <f t="shared" si="36"/>
        <v>65330</v>
      </c>
      <c r="C299" s="20">
        <f t="shared" si="43"/>
        <v>0</v>
      </c>
      <c r="D299" s="20">
        <f t="shared" si="37"/>
        <v>966.64007647139579</v>
      </c>
      <c r="E299" s="21">
        <f t="shared" si="38"/>
        <v>0</v>
      </c>
      <c r="F299" s="20">
        <f t="shared" si="39"/>
        <v>0</v>
      </c>
      <c r="G299" s="20">
        <f t="shared" si="40"/>
        <v>0</v>
      </c>
      <c r="H299" s="20">
        <f t="shared" si="44"/>
        <v>0</v>
      </c>
      <c r="I299" s="20">
        <f t="shared" si="41"/>
        <v>0</v>
      </c>
      <c r="J299" s="9"/>
      <c r="K299" s="9"/>
    </row>
    <row r="300" spans="1:11" x14ac:dyDescent="0.2">
      <c r="A300" s="16">
        <f t="shared" si="42"/>
        <v>280</v>
      </c>
      <c r="B300" s="17">
        <f t="shared" si="36"/>
        <v>65422</v>
      </c>
      <c r="C300" s="20">
        <f t="shared" si="43"/>
        <v>0</v>
      </c>
      <c r="D300" s="20">
        <f t="shared" si="37"/>
        <v>966.64007647139579</v>
      </c>
      <c r="E300" s="21">
        <f t="shared" si="38"/>
        <v>0</v>
      </c>
      <c r="F300" s="20">
        <f t="shared" si="39"/>
        <v>0</v>
      </c>
      <c r="G300" s="20">
        <f t="shared" si="40"/>
        <v>0</v>
      </c>
      <c r="H300" s="20">
        <f t="shared" si="44"/>
        <v>0</v>
      </c>
      <c r="I300" s="20">
        <f t="shared" si="41"/>
        <v>0</v>
      </c>
      <c r="J300" s="9"/>
      <c r="K300" s="9"/>
    </row>
    <row r="301" spans="1:11" x14ac:dyDescent="0.2">
      <c r="A301" s="16">
        <f t="shared" si="42"/>
        <v>281</v>
      </c>
      <c r="B301" s="17">
        <f t="shared" si="36"/>
        <v>65511</v>
      </c>
      <c r="C301" s="20">
        <f t="shared" si="43"/>
        <v>0</v>
      </c>
      <c r="D301" s="20">
        <f t="shared" si="37"/>
        <v>966.64007647139579</v>
      </c>
      <c r="E301" s="21">
        <f t="shared" si="38"/>
        <v>0</v>
      </c>
      <c r="F301" s="20">
        <f t="shared" si="39"/>
        <v>0</v>
      </c>
      <c r="G301" s="20">
        <f t="shared" si="40"/>
        <v>0</v>
      </c>
      <c r="H301" s="20">
        <f t="shared" si="44"/>
        <v>0</v>
      </c>
      <c r="I301" s="20">
        <f t="shared" si="41"/>
        <v>0</v>
      </c>
      <c r="J301" s="9"/>
      <c r="K301" s="9"/>
    </row>
    <row r="302" spans="1:11" x14ac:dyDescent="0.2">
      <c r="A302" s="16">
        <f t="shared" si="42"/>
        <v>282</v>
      </c>
      <c r="B302" s="17">
        <f t="shared" si="36"/>
        <v>65603</v>
      </c>
      <c r="C302" s="20">
        <f t="shared" si="43"/>
        <v>0</v>
      </c>
      <c r="D302" s="20">
        <f t="shared" si="37"/>
        <v>966.64007647139579</v>
      </c>
      <c r="E302" s="21">
        <f t="shared" si="38"/>
        <v>0</v>
      </c>
      <c r="F302" s="20">
        <f t="shared" si="39"/>
        <v>0</v>
      </c>
      <c r="G302" s="20">
        <f t="shared" si="40"/>
        <v>0</v>
      </c>
      <c r="H302" s="20">
        <f t="shared" si="44"/>
        <v>0</v>
      </c>
      <c r="I302" s="20">
        <f t="shared" si="41"/>
        <v>0</v>
      </c>
      <c r="J302" s="9"/>
      <c r="K302" s="9"/>
    </row>
    <row r="303" spans="1:11" x14ac:dyDescent="0.2">
      <c r="A303" s="16">
        <f t="shared" si="42"/>
        <v>283</v>
      </c>
      <c r="B303" s="17">
        <f t="shared" si="36"/>
        <v>65695</v>
      </c>
      <c r="C303" s="20">
        <f t="shared" si="43"/>
        <v>0</v>
      </c>
      <c r="D303" s="20">
        <f t="shared" si="37"/>
        <v>966.64007647139579</v>
      </c>
      <c r="E303" s="21">
        <f t="shared" si="38"/>
        <v>0</v>
      </c>
      <c r="F303" s="20">
        <f t="shared" si="39"/>
        <v>0</v>
      </c>
      <c r="G303" s="20">
        <f t="shared" si="40"/>
        <v>0</v>
      </c>
      <c r="H303" s="20">
        <f t="shared" si="44"/>
        <v>0</v>
      </c>
      <c r="I303" s="20">
        <f t="shared" si="41"/>
        <v>0</v>
      </c>
      <c r="J303" s="9"/>
      <c r="K303" s="9"/>
    </row>
    <row r="304" spans="1:11" x14ac:dyDescent="0.2">
      <c r="A304" s="16">
        <f t="shared" si="42"/>
        <v>284</v>
      </c>
      <c r="B304" s="17">
        <f t="shared" si="36"/>
        <v>65787</v>
      </c>
      <c r="C304" s="20">
        <f t="shared" si="43"/>
        <v>0</v>
      </c>
      <c r="D304" s="20">
        <f t="shared" si="37"/>
        <v>966.64007647139579</v>
      </c>
      <c r="E304" s="21">
        <f t="shared" si="38"/>
        <v>0</v>
      </c>
      <c r="F304" s="20">
        <f t="shared" si="39"/>
        <v>0</v>
      </c>
      <c r="G304" s="20">
        <f t="shared" si="40"/>
        <v>0</v>
      </c>
      <c r="H304" s="20">
        <f t="shared" si="44"/>
        <v>0</v>
      </c>
      <c r="I304" s="20">
        <f t="shared" si="41"/>
        <v>0</v>
      </c>
      <c r="J304" s="9"/>
      <c r="K304" s="9"/>
    </row>
    <row r="305" spans="1:11" x14ac:dyDescent="0.2">
      <c r="A305" s="16">
        <f t="shared" si="42"/>
        <v>285</v>
      </c>
      <c r="B305" s="17">
        <f t="shared" si="36"/>
        <v>65877</v>
      </c>
      <c r="C305" s="20">
        <f t="shared" si="43"/>
        <v>0</v>
      </c>
      <c r="D305" s="20">
        <f t="shared" si="37"/>
        <v>966.64007647139579</v>
      </c>
      <c r="E305" s="21">
        <f t="shared" si="38"/>
        <v>0</v>
      </c>
      <c r="F305" s="20">
        <f t="shared" si="39"/>
        <v>0</v>
      </c>
      <c r="G305" s="20">
        <f t="shared" si="40"/>
        <v>0</v>
      </c>
      <c r="H305" s="20">
        <f t="shared" si="44"/>
        <v>0</v>
      </c>
      <c r="I305" s="20">
        <f t="shared" si="41"/>
        <v>0</v>
      </c>
      <c r="J305" s="9"/>
      <c r="K305" s="9"/>
    </row>
    <row r="306" spans="1:11" x14ac:dyDescent="0.2">
      <c r="A306" s="16">
        <f t="shared" si="42"/>
        <v>286</v>
      </c>
      <c r="B306" s="17">
        <f t="shared" si="36"/>
        <v>65969</v>
      </c>
      <c r="C306" s="20">
        <f t="shared" si="43"/>
        <v>0</v>
      </c>
      <c r="D306" s="20">
        <f t="shared" si="37"/>
        <v>966.64007647139579</v>
      </c>
      <c r="E306" s="21">
        <f t="shared" si="38"/>
        <v>0</v>
      </c>
      <c r="F306" s="20">
        <f t="shared" si="39"/>
        <v>0</v>
      </c>
      <c r="G306" s="20">
        <f t="shared" si="40"/>
        <v>0</v>
      </c>
      <c r="H306" s="20">
        <f t="shared" si="44"/>
        <v>0</v>
      </c>
      <c r="I306" s="20">
        <f t="shared" si="41"/>
        <v>0</v>
      </c>
      <c r="J306" s="9"/>
      <c r="K306" s="9"/>
    </row>
    <row r="307" spans="1:11" x14ac:dyDescent="0.2">
      <c r="A307" s="16">
        <f t="shared" si="42"/>
        <v>287</v>
      </c>
      <c r="B307" s="17">
        <f t="shared" si="36"/>
        <v>66061</v>
      </c>
      <c r="C307" s="20">
        <f t="shared" si="43"/>
        <v>0</v>
      </c>
      <c r="D307" s="20">
        <f t="shared" si="37"/>
        <v>966.64007647139579</v>
      </c>
      <c r="E307" s="21">
        <f t="shared" si="38"/>
        <v>0</v>
      </c>
      <c r="F307" s="20">
        <f t="shared" si="39"/>
        <v>0</v>
      </c>
      <c r="G307" s="20">
        <f t="shared" si="40"/>
        <v>0</v>
      </c>
      <c r="H307" s="20">
        <f t="shared" si="44"/>
        <v>0</v>
      </c>
      <c r="I307" s="20">
        <f t="shared" si="41"/>
        <v>0</v>
      </c>
      <c r="J307" s="9"/>
      <c r="K307" s="9"/>
    </row>
    <row r="308" spans="1:11" x14ac:dyDescent="0.2">
      <c r="A308" s="16">
        <f t="shared" si="42"/>
        <v>288</v>
      </c>
      <c r="B308" s="17">
        <f t="shared" si="36"/>
        <v>66153</v>
      </c>
      <c r="C308" s="20">
        <f t="shared" si="43"/>
        <v>0</v>
      </c>
      <c r="D308" s="20">
        <f t="shared" si="37"/>
        <v>966.64007647139579</v>
      </c>
      <c r="E308" s="21">
        <f t="shared" si="38"/>
        <v>0</v>
      </c>
      <c r="F308" s="20">
        <f t="shared" si="39"/>
        <v>0</v>
      </c>
      <c r="G308" s="20">
        <f t="shared" si="40"/>
        <v>0</v>
      </c>
      <c r="H308" s="20">
        <f t="shared" si="44"/>
        <v>0</v>
      </c>
      <c r="I308" s="20">
        <f t="shared" si="41"/>
        <v>0</v>
      </c>
      <c r="J308" s="9"/>
      <c r="K308" s="9"/>
    </row>
    <row r="309" spans="1:11" x14ac:dyDescent="0.2">
      <c r="A309" s="16">
        <f t="shared" si="42"/>
        <v>289</v>
      </c>
      <c r="B309" s="17">
        <f t="shared" si="36"/>
        <v>66242</v>
      </c>
      <c r="C309" s="20">
        <f t="shared" si="43"/>
        <v>0</v>
      </c>
      <c r="D309" s="20">
        <f t="shared" si="37"/>
        <v>966.64007647139579</v>
      </c>
      <c r="E309" s="21">
        <f t="shared" si="38"/>
        <v>0</v>
      </c>
      <c r="F309" s="20">
        <f t="shared" si="39"/>
        <v>0</v>
      </c>
      <c r="G309" s="20">
        <f t="shared" si="40"/>
        <v>0</v>
      </c>
      <c r="H309" s="20">
        <f t="shared" si="44"/>
        <v>0</v>
      </c>
      <c r="I309" s="20">
        <f t="shared" si="41"/>
        <v>0</v>
      </c>
      <c r="J309" s="9"/>
      <c r="K309" s="9"/>
    </row>
    <row r="310" spans="1:11" x14ac:dyDescent="0.2">
      <c r="A310" s="16">
        <f t="shared" si="42"/>
        <v>290</v>
      </c>
      <c r="B310" s="17">
        <f t="shared" si="36"/>
        <v>66334</v>
      </c>
      <c r="C310" s="20">
        <f t="shared" si="43"/>
        <v>0</v>
      </c>
      <c r="D310" s="20">
        <f t="shared" si="37"/>
        <v>966.64007647139579</v>
      </c>
      <c r="E310" s="21">
        <f t="shared" si="38"/>
        <v>0</v>
      </c>
      <c r="F310" s="20">
        <f t="shared" si="39"/>
        <v>0</v>
      </c>
      <c r="G310" s="20">
        <f t="shared" si="40"/>
        <v>0</v>
      </c>
      <c r="H310" s="20">
        <f t="shared" si="44"/>
        <v>0</v>
      </c>
      <c r="I310" s="20">
        <f t="shared" si="41"/>
        <v>0</v>
      </c>
      <c r="J310" s="9"/>
      <c r="K310" s="9"/>
    </row>
    <row r="311" spans="1:11" x14ac:dyDescent="0.2">
      <c r="A311" s="16">
        <f t="shared" si="42"/>
        <v>291</v>
      </c>
      <c r="B311" s="17">
        <f t="shared" si="36"/>
        <v>66426</v>
      </c>
      <c r="C311" s="20">
        <f t="shared" si="43"/>
        <v>0</v>
      </c>
      <c r="D311" s="20">
        <f t="shared" si="37"/>
        <v>966.64007647139579</v>
      </c>
      <c r="E311" s="21">
        <f t="shared" si="38"/>
        <v>0</v>
      </c>
      <c r="F311" s="20">
        <f t="shared" si="39"/>
        <v>0</v>
      </c>
      <c r="G311" s="20">
        <f t="shared" si="40"/>
        <v>0</v>
      </c>
      <c r="H311" s="20">
        <f t="shared" si="44"/>
        <v>0</v>
      </c>
      <c r="I311" s="20">
        <f t="shared" si="41"/>
        <v>0</v>
      </c>
      <c r="J311" s="9"/>
      <c r="K311" s="9"/>
    </row>
    <row r="312" spans="1:11" x14ac:dyDescent="0.2">
      <c r="A312" s="16">
        <f t="shared" si="42"/>
        <v>292</v>
      </c>
      <c r="B312" s="17">
        <f t="shared" si="36"/>
        <v>66518</v>
      </c>
      <c r="C312" s="20">
        <f t="shared" si="43"/>
        <v>0</v>
      </c>
      <c r="D312" s="20">
        <f t="shared" si="37"/>
        <v>966.64007647139579</v>
      </c>
      <c r="E312" s="21">
        <f t="shared" si="38"/>
        <v>0</v>
      </c>
      <c r="F312" s="20">
        <f t="shared" si="39"/>
        <v>0</v>
      </c>
      <c r="G312" s="20">
        <f t="shared" si="40"/>
        <v>0</v>
      </c>
      <c r="H312" s="20">
        <f t="shared" si="44"/>
        <v>0</v>
      </c>
      <c r="I312" s="20">
        <f t="shared" si="41"/>
        <v>0</v>
      </c>
      <c r="J312" s="9"/>
      <c r="K312" s="9"/>
    </row>
    <row r="313" spans="1:11" x14ac:dyDescent="0.2">
      <c r="A313" s="16">
        <f t="shared" si="42"/>
        <v>293</v>
      </c>
      <c r="B313" s="17">
        <f t="shared" si="36"/>
        <v>66607</v>
      </c>
      <c r="C313" s="20">
        <f t="shared" si="43"/>
        <v>0</v>
      </c>
      <c r="D313" s="20">
        <f t="shared" si="37"/>
        <v>966.64007647139579</v>
      </c>
      <c r="E313" s="21">
        <f t="shared" si="38"/>
        <v>0</v>
      </c>
      <c r="F313" s="20">
        <f t="shared" si="39"/>
        <v>0</v>
      </c>
      <c r="G313" s="20">
        <f t="shared" si="40"/>
        <v>0</v>
      </c>
      <c r="H313" s="20">
        <f t="shared" si="44"/>
        <v>0</v>
      </c>
      <c r="I313" s="20">
        <f t="shared" si="41"/>
        <v>0</v>
      </c>
      <c r="J313" s="9"/>
      <c r="K313" s="9"/>
    </row>
    <row r="314" spans="1:11" x14ac:dyDescent="0.2">
      <c r="A314" s="16">
        <f t="shared" si="42"/>
        <v>294</v>
      </c>
      <c r="B314" s="17">
        <f t="shared" si="36"/>
        <v>66699</v>
      </c>
      <c r="C314" s="20">
        <f t="shared" si="43"/>
        <v>0</v>
      </c>
      <c r="D314" s="20">
        <f t="shared" si="37"/>
        <v>966.64007647139579</v>
      </c>
      <c r="E314" s="21">
        <f t="shared" si="38"/>
        <v>0</v>
      </c>
      <c r="F314" s="20">
        <f t="shared" si="39"/>
        <v>0</v>
      </c>
      <c r="G314" s="20">
        <f t="shared" si="40"/>
        <v>0</v>
      </c>
      <c r="H314" s="20">
        <f t="shared" si="44"/>
        <v>0</v>
      </c>
      <c r="I314" s="20">
        <f t="shared" si="41"/>
        <v>0</v>
      </c>
      <c r="J314" s="9"/>
      <c r="K314" s="9"/>
    </row>
    <row r="315" spans="1:11" x14ac:dyDescent="0.2">
      <c r="A315" s="16">
        <f t="shared" si="42"/>
        <v>295</v>
      </c>
      <c r="B315" s="17">
        <f t="shared" si="36"/>
        <v>66791</v>
      </c>
      <c r="C315" s="20">
        <f t="shared" si="43"/>
        <v>0</v>
      </c>
      <c r="D315" s="20">
        <f t="shared" si="37"/>
        <v>966.64007647139579</v>
      </c>
      <c r="E315" s="21">
        <f t="shared" si="38"/>
        <v>0</v>
      </c>
      <c r="F315" s="20">
        <f t="shared" si="39"/>
        <v>0</v>
      </c>
      <c r="G315" s="20">
        <f t="shared" si="40"/>
        <v>0</v>
      </c>
      <c r="H315" s="20">
        <f t="shared" si="44"/>
        <v>0</v>
      </c>
      <c r="I315" s="20">
        <f t="shared" si="41"/>
        <v>0</v>
      </c>
      <c r="J315" s="9"/>
      <c r="K315" s="9"/>
    </row>
    <row r="316" spans="1:11" x14ac:dyDescent="0.2">
      <c r="A316" s="16">
        <f t="shared" si="42"/>
        <v>296</v>
      </c>
      <c r="B316" s="17">
        <f t="shared" si="36"/>
        <v>66883</v>
      </c>
      <c r="C316" s="20">
        <f t="shared" si="43"/>
        <v>0</v>
      </c>
      <c r="D316" s="20">
        <f t="shared" si="37"/>
        <v>966.64007647139579</v>
      </c>
      <c r="E316" s="21">
        <f t="shared" si="38"/>
        <v>0</v>
      </c>
      <c r="F316" s="20">
        <f t="shared" si="39"/>
        <v>0</v>
      </c>
      <c r="G316" s="20">
        <f t="shared" si="40"/>
        <v>0</v>
      </c>
      <c r="H316" s="20">
        <f t="shared" si="44"/>
        <v>0</v>
      </c>
      <c r="I316" s="20">
        <f t="shared" si="41"/>
        <v>0</v>
      </c>
      <c r="J316" s="9"/>
      <c r="K316" s="9"/>
    </row>
    <row r="317" spans="1:11" x14ac:dyDescent="0.2">
      <c r="A317" s="16">
        <f t="shared" si="42"/>
        <v>297</v>
      </c>
      <c r="B317" s="17">
        <f t="shared" si="36"/>
        <v>66972</v>
      </c>
      <c r="C317" s="20">
        <f t="shared" si="43"/>
        <v>0</v>
      </c>
      <c r="D317" s="20">
        <f t="shared" si="37"/>
        <v>966.64007647139579</v>
      </c>
      <c r="E317" s="21">
        <f t="shared" si="38"/>
        <v>0</v>
      </c>
      <c r="F317" s="20">
        <f t="shared" si="39"/>
        <v>0</v>
      </c>
      <c r="G317" s="20">
        <f t="shared" si="40"/>
        <v>0</v>
      </c>
      <c r="H317" s="20">
        <f t="shared" si="44"/>
        <v>0</v>
      </c>
      <c r="I317" s="20">
        <f t="shared" si="41"/>
        <v>0</v>
      </c>
      <c r="J317" s="9"/>
      <c r="K317" s="9"/>
    </row>
    <row r="318" spans="1:11" x14ac:dyDescent="0.2">
      <c r="A318" s="16">
        <f t="shared" si="42"/>
        <v>298</v>
      </c>
      <c r="B318" s="17">
        <f t="shared" si="36"/>
        <v>67064</v>
      </c>
      <c r="C318" s="20">
        <f t="shared" si="43"/>
        <v>0</v>
      </c>
      <c r="D318" s="20">
        <f t="shared" si="37"/>
        <v>966.64007647139579</v>
      </c>
      <c r="E318" s="21">
        <f t="shared" si="38"/>
        <v>0</v>
      </c>
      <c r="F318" s="20">
        <f t="shared" si="39"/>
        <v>0</v>
      </c>
      <c r="G318" s="20">
        <f t="shared" si="40"/>
        <v>0</v>
      </c>
      <c r="H318" s="20">
        <f t="shared" si="44"/>
        <v>0</v>
      </c>
      <c r="I318" s="20">
        <f t="shared" si="41"/>
        <v>0</v>
      </c>
      <c r="J318" s="9"/>
      <c r="K318" s="9"/>
    </row>
    <row r="319" spans="1:11" x14ac:dyDescent="0.2">
      <c r="A319" s="16">
        <f t="shared" si="42"/>
        <v>299</v>
      </c>
      <c r="B319" s="17">
        <f t="shared" si="36"/>
        <v>67156</v>
      </c>
      <c r="C319" s="20">
        <f t="shared" si="43"/>
        <v>0</v>
      </c>
      <c r="D319" s="20">
        <f t="shared" si="37"/>
        <v>966.64007647139579</v>
      </c>
      <c r="E319" s="21">
        <f t="shared" si="38"/>
        <v>0</v>
      </c>
      <c r="F319" s="20">
        <f t="shared" si="39"/>
        <v>0</v>
      </c>
      <c r="G319" s="20">
        <f t="shared" si="40"/>
        <v>0</v>
      </c>
      <c r="H319" s="20">
        <f t="shared" si="44"/>
        <v>0</v>
      </c>
      <c r="I319" s="20">
        <f t="shared" si="41"/>
        <v>0</v>
      </c>
      <c r="J319" s="9"/>
      <c r="K319" s="9"/>
    </row>
    <row r="320" spans="1:11" x14ac:dyDescent="0.2">
      <c r="A320" s="16">
        <f t="shared" si="42"/>
        <v>300</v>
      </c>
      <c r="B320" s="17">
        <f t="shared" si="36"/>
        <v>67248</v>
      </c>
      <c r="C320" s="20">
        <f t="shared" si="43"/>
        <v>0</v>
      </c>
      <c r="D320" s="20">
        <f t="shared" si="37"/>
        <v>966.64007647139579</v>
      </c>
      <c r="E320" s="21">
        <f t="shared" si="38"/>
        <v>0</v>
      </c>
      <c r="F320" s="20">
        <f t="shared" si="39"/>
        <v>0</v>
      </c>
      <c r="G320" s="20">
        <f t="shared" si="40"/>
        <v>0</v>
      </c>
      <c r="H320" s="20">
        <f t="shared" si="44"/>
        <v>0</v>
      </c>
      <c r="I320" s="20">
        <f t="shared" si="41"/>
        <v>0</v>
      </c>
      <c r="J320" s="9"/>
      <c r="K320" s="9"/>
    </row>
    <row r="321" spans="1:11" x14ac:dyDescent="0.2">
      <c r="A321" s="16">
        <f t="shared" si="42"/>
        <v>301</v>
      </c>
      <c r="B321" s="17">
        <f t="shared" si="36"/>
        <v>67338</v>
      </c>
      <c r="C321" s="20">
        <f t="shared" si="43"/>
        <v>0</v>
      </c>
      <c r="D321" s="20">
        <f t="shared" si="37"/>
        <v>966.64007647139579</v>
      </c>
      <c r="E321" s="21">
        <f t="shared" si="38"/>
        <v>0</v>
      </c>
      <c r="F321" s="20">
        <f t="shared" si="39"/>
        <v>0</v>
      </c>
      <c r="G321" s="20">
        <f t="shared" si="40"/>
        <v>0</v>
      </c>
      <c r="H321" s="20">
        <f t="shared" si="44"/>
        <v>0</v>
      </c>
      <c r="I321" s="20">
        <f t="shared" si="41"/>
        <v>0</v>
      </c>
      <c r="J321" s="9"/>
      <c r="K321" s="9"/>
    </row>
    <row r="322" spans="1:11" x14ac:dyDescent="0.2">
      <c r="A322" s="16">
        <f t="shared" si="42"/>
        <v>302</v>
      </c>
      <c r="B322" s="17">
        <f t="shared" si="36"/>
        <v>67430</v>
      </c>
      <c r="C322" s="20">
        <f t="shared" si="43"/>
        <v>0</v>
      </c>
      <c r="D322" s="20">
        <f t="shared" si="37"/>
        <v>966.64007647139579</v>
      </c>
      <c r="E322" s="21">
        <f t="shared" si="38"/>
        <v>0</v>
      </c>
      <c r="F322" s="20">
        <f t="shared" si="39"/>
        <v>0</v>
      </c>
      <c r="G322" s="20">
        <f t="shared" si="40"/>
        <v>0</v>
      </c>
      <c r="H322" s="20">
        <f t="shared" si="44"/>
        <v>0</v>
      </c>
      <c r="I322" s="20">
        <f t="shared" si="41"/>
        <v>0</v>
      </c>
      <c r="J322" s="9"/>
      <c r="K322" s="9"/>
    </row>
    <row r="323" spans="1:11" x14ac:dyDescent="0.2">
      <c r="A323" s="16">
        <f t="shared" si="42"/>
        <v>303</v>
      </c>
      <c r="B323" s="17">
        <f t="shared" si="36"/>
        <v>67522</v>
      </c>
      <c r="C323" s="20">
        <f t="shared" si="43"/>
        <v>0</v>
      </c>
      <c r="D323" s="20">
        <f t="shared" si="37"/>
        <v>966.64007647139579</v>
      </c>
      <c r="E323" s="21">
        <f t="shared" si="38"/>
        <v>0</v>
      </c>
      <c r="F323" s="20">
        <f t="shared" si="39"/>
        <v>0</v>
      </c>
      <c r="G323" s="20">
        <f t="shared" si="40"/>
        <v>0</v>
      </c>
      <c r="H323" s="20">
        <f t="shared" si="44"/>
        <v>0</v>
      </c>
      <c r="I323" s="20">
        <f t="shared" si="41"/>
        <v>0</v>
      </c>
      <c r="J323" s="9"/>
      <c r="K323" s="9"/>
    </row>
    <row r="324" spans="1:11" x14ac:dyDescent="0.2">
      <c r="A324" s="16">
        <f t="shared" si="42"/>
        <v>304</v>
      </c>
      <c r="B324" s="17">
        <f t="shared" si="36"/>
        <v>67614</v>
      </c>
      <c r="C324" s="20">
        <f t="shared" si="43"/>
        <v>0</v>
      </c>
      <c r="D324" s="20">
        <f t="shared" si="37"/>
        <v>966.64007647139579</v>
      </c>
      <c r="E324" s="21">
        <f t="shared" si="38"/>
        <v>0</v>
      </c>
      <c r="F324" s="20">
        <f t="shared" si="39"/>
        <v>0</v>
      </c>
      <c r="G324" s="20">
        <f t="shared" si="40"/>
        <v>0</v>
      </c>
      <c r="H324" s="20">
        <f t="shared" si="44"/>
        <v>0</v>
      </c>
      <c r="I324" s="20">
        <f t="shared" si="41"/>
        <v>0</v>
      </c>
      <c r="J324" s="9"/>
      <c r="K324" s="9"/>
    </row>
    <row r="325" spans="1:11" x14ac:dyDescent="0.2">
      <c r="A325" s="16">
        <f t="shared" si="42"/>
        <v>305</v>
      </c>
      <c r="B325" s="17">
        <f t="shared" si="36"/>
        <v>67703</v>
      </c>
      <c r="C325" s="20">
        <f t="shared" si="43"/>
        <v>0</v>
      </c>
      <c r="D325" s="20">
        <f t="shared" si="37"/>
        <v>966.64007647139579</v>
      </c>
      <c r="E325" s="21">
        <f t="shared" si="38"/>
        <v>0</v>
      </c>
      <c r="F325" s="20">
        <f t="shared" si="39"/>
        <v>0</v>
      </c>
      <c r="G325" s="20">
        <f t="shared" si="40"/>
        <v>0</v>
      </c>
      <c r="H325" s="20">
        <f t="shared" si="44"/>
        <v>0</v>
      </c>
      <c r="I325" s="20">
        <f t="shared" si="41"/>
        <v>0</v>
      </c>
      <c r="J325" s="9"/>
      <c r="K325" s="9"/>
    </row>
    <row r="326" spans="1:11" x14ac:dyDescent="0.2">
      <c r="A326" s="16">
        <f t="shared" si="42"/>
        <v>306</v>
      </c>
      <c r="B326" s="17">
        <f t="shared" si="36"/>
        <v>67795</v>
      </c>
      <c r="C326" s="20">
        <f t="shared" si="43"/>
        <v>0</v>
      </c>
      <c r="D326" s="20">
        <f t="shared" si="37"/>
        <v>966.64007647139579</v>
      </c>
      <c r="E326" s="21">
        <f t="shared" si="38"/>
        <v>0</v>
      </c>
      <c r="F326" s="20">
        <f t="shared" si="39"/>
        <v>0</v>
      </c>
      <c r="G326" s="20">
        <f t="shared" si="40"/>
        <v>0</v>
      </c>
      <c r="H326" s="20">
        <f t="shared" si="44"/>
        <v>0</v>
      </c>
      <c r="I326" s="20">
        <f t="shared" si="41"/>
        <v>0</v>
      </c>
      <c r="J326" s="9"/>
      <c r="K326" s="9"/>
    </row>
    <row r="327" spans="1:11" x14ac:dyDescent="0.2">
      <c r="A327" s="16">
        <f t="shared" si="42"/>
        <v>307</v>
      </c>
      <c r="B327" s="17">
        <f t="shared" si="36"/>
        <v>67887</v>
      </c>
      <c r="C327" s="20">
        <f t="shared" si="43"/>
        <v>0</v>
      </c>
      <c r="D327" s="20">
        <f t="shared" si="37"/>
        <v>966.64007647139579</v>
      </c>
      <c r="E327" s="21">
        <f t="shared" si="38"/>
        <v>0</v>
      </c>
      <c r="F327" s="20">
        <f t="shared" si="39"/>
        <v>0</v>
      </c>
      <c r="G327" s="20">
        <f t="shared" si="40"/>
        <v>0</v>
      </c>
      <c r="H327" s="20">
        <f t="shared" si="44"/>
        <v>0</v>
      </c>
      <c r="I327" s="20">
        <f t="shared" si="41"/>
        <v>0</v>
      </c>
      <c r="J327" s="9"/>
      <c r="K327" s="9"/>
    </row>
    <row r="328" spans="1:11" x14ac:dyDescent="0.2">
      <c r="A328" s="16">
        <f t="shared" si="42"/>
        <v>308</v>
      </c>
      <c r="B328" s="17">
        <f t="shared" si="36"/>
        <v>67979</v>
      </c>
      <c r="C328" s="20">
        <f t="shared" si="43"/>
        <v>0</v>
      </c>
      <c r="D328" s="20">
        <f t="shared" si="37"/>
        <v>966.64007647139579</v>
      </c>
      <c r="E328" s="21">
        <f t="shared" si="38"/>
        <v>0</v>
      </c>
      <c r="F328" s="20">
        <f t="shared" si="39"/>
        <v>0</v>
      </c>
      <c r="G328" s="20">
        <f t="shared" si="40"/>
        <v>0</v>
      </c>
      <c r="H328" s="20">
        <f t="shared" si="44"/>
        <v>0</v>
      </c>
      <c r="I328" s="20">
        <f t="shared" si="41"/>
        <v>0</v>
      </c>
      <c r="J328" s="9"/>
      <c r="K328" s="9"/>
    </row>
    <row r="329" spans="1:11" x14ac:dyDescent="0.2">
      <c r="A329" s="16">
        <f t="shared" si="42"/>
        <v>309</v>
      </c>
      <c r="B329" s="17">
        <f t="shared" si="36"/>
        <v>68068</v>
      </c>
      <c r="C329" s="20">
        <f t="shared" si="43"/>
        <v>0</v>
      </c>
      <c r="D329" s="20">
        <f t="shared" si="37"/>
        <v>966.64007647139579</v>
      </c>
      <c r="E329" s="21">
        <f t="shared" si="38"/>
        <v>0</v>
      </c>
      <c r="F329" s="20">
        <f t="shared" si="39"/>
        <v>0</v>
      </c>
      <c r="G329" s="20">
        <f t="shared" si="40"/>
        <v>0</v>
      </c>
      <c r="H329" s="20">
        <f t="shared" si="44"/>
        <v>0</v>
      </c>
      <c r="I329" s="20">
        <f t="shared" si="41"/>
        <v>0</v>
      </c>
      <c r="J329" s="9"/>
      <c r="K329" s="9"/>
    </row>
    <row r="330" spans="1:11" x14ac:dyDescent="0.2">
      <c r="A330" s="16">
        <f t="shared" si="42"/>
        <v>310</v>
      </c>
      <c r="B330" s="17">
        <f t="shared" si="36"/>
        <v>68160</v>
      </c>
      <c r="C330" s="20">
        <f t="shared" si="43"/>
        <v>0</v>
      </c>
      <c r="D330" s="20">
        <f t="shared" si="37"/>
        <v>966.64007647139579</v>
      </c>
      <c r="E330" s="21">
        <f t="shared" si="38"/>
        <v>0</v>
      </c>
      <c r="F330" s="20">
        <f t="shared" si="39"/>
        <v>0</v>
      </c>
      <c r="G330" s="20">
        <f t="shared" si="40"/>
        <v>0</v>
      </c>
      <c r="H330" s="20">
        <f t="shared" si="44"/>
        <v>0</v>
      </c>
      <c r="I330" s="20">
        <f t="shared" si="41"/>
        <v>0</v>
      </c>
      <c r="J330" s="9"/>
      <c r="K330" s="9"/>
    </row>
    <row r="331" spans="1:11" x14ac:dyDescent="0.2">
      <c r="A331" s="16">
        <f t="shared" si="42"/>
        <v>311</v>
      </c>
      <c r="B331" s="17">
        <f t="shared" si="36"/>
        <v>68252</v>
      </c>
      <c r="C331" s="20">
        <f t="shared" si="43"/>
        <v>0</v>
      </c>
      <c r="D331" s="20">
        <f t="shared" si="37"/>
        <v>966.64007647139579</v>
      </c>
      <c r="E331" s="21">
        <f t="shared" si="38"/>
        <v>0</v>
      </c>
      <c r="F331" s="20">
        <f t="shared" si="39"/>
        <v>0</v>
      </c>
      <c r="G331" s="20">
        <f t="shared" si="40"/>
        <v>0</v>
      </c>
      <c r="H331" s="20">
        <f t="shared" si="44"/>
        <v>0</v>
      </c>
      <c r="I331" s="20">
        <f t="shared" si="41"/>
        <v>0</v>
      </c>
      <c r="J331" s="9"/>
      <c r="K331" s="9"/>
    </row>
    <row r="332" spans="1:11" x14ac:dyDescent="0.2">
      <c r="A332" s="16">
        <f t="shared" si="42"/>
        <v>312</v>
      </c>
      <c r="B332" s="17">
        <f t="shared" si="36"/>
        <v>68344</v>
      </c>
      <c r="C332" s="20">
        <f t="shared" si="43"/>
        <v>0</v>
      </c>
      <c r="D332" s="20">
        <f t="shared" si="37"/>
        <v>966.64007647139579</v>
      </c>
      <c r="E332" s="21">
        <f t="shared" si="38"/>
        <v>0</v>
      </c>
      <c r="F332" s="20">
        <f t="shared" si="39"/>
        <v>0</v>
      </c>
      <c r="G332" s="20">
        <f t="shared" si="40"/>
        <v>0</v>
      </c>
      <c r="H332" s="20">
        <f t="shared" si="44"/>
        <v>0</v>
      </c>
      <c r="I332" s="20">
        <f t="shared" si="41"/>
        <v>0</v>
      </c>
      <c r="J332" s="9"/>
      <c r="K332" s="9"/>
    </row>
    <row r="333" spans="1:11" x14ac:dyDescent="0.2">
      <c r="A333" s="16">
        <f t="shared" si="42"/>
        <v>313</v>
      </c>
      <c r="B333" s="17">
        <f t="shared" si="36"/>
        <v>68433</v>
      </c>
      <c r="C333" s="20">
        <f t="shared" si="43"/>
        <v>0</v>
      </c>
      <c r="D333" s="20">
        <f t="shared" si="37"/>
        <v>966.64007647139579</v>
      </c>
      <c r="E333" s="21">
        <f t="shared" si="38"/>
        <v>0</v>
      </c>
      <c r="F333" s="20">
        <f t="shared" si="39"/>
        <v>0</v>
      </c>
      <c r="G333" s="20">
        <f t="shared" si="40"/>
        <v>0</v>
      </c>
      <c r="H333" s="20">
        <f t="shared" si="44"/>
        <v>0</v>
      </c>
      <c r="I333" s="20">
        <f t="shared" si="41"/>
        <v>0</v>
      </c>
      <c r="J333" s="9"/>
      <c r="K333" s="9"/>
    </row>
    <row r="334" spans="1:11" x14ac:dyDescent="0.2">
      <c r="A334" s="16">
        <f t="shared" si="42"/>
        <v>314</v>
      </c>
      <c r="B334" s="17">
        <f t="shared" si="36"/>
        <v>68525</v>
      </c>
      <c r="C334" s="20">
        <f t="shared" si="43"/>
        <v>0</v>
      </c>
      <c r="D334" s="20">
        <f t="shared" si="37"/>
        <v>966.64007647139579</v>
      </c>
      <c r="E334" s="21">
        <f t="shared" si="38"/>
        <v>0</v>
      </c>
      <c r="F334" s="20">
        <f t="shared" si="39"/>
        <v>0</v>
      </c>
      <c r="G334" s="20">
        <f t="shared" si="40"/>
        <v>0</v>
      </c>
      <c r="H334" s="20">
        <f t="shared" si="44"/>
        <v>0</v>
      </c>
      <c r="I334" s="20">
        <f t="shared" si="41"/>
        <v>0</v>
      </c>
      <c r="J334" s="9"/>
      <c r="K334" s="9"/>
    </row>
    <row r="335" spans="1:11" x14ac:dyDescent="0.2">
      <c r="A335" s="16">
        <f t="shared" si="42"/>
        <v>315</v>
      </c>
      <c r="B335" s="17">
        <f t="shared" si="36"/>
        <v>68617</v>
      </c>
      <c r="C335" s="20">
        <f t="shared" si="43"/>
        <v>0</v>
      </c>
      <c r="D335" s="20">
        <f t="shared" si="37"/>
        <v>966.64007647139579</v>
      </c>
      <c r="E335" s="21">
        <f t="shared" si="38"/>
        <v>0</v>
      </c>
      <c r="F335" s="20">
        <f t="shared" si="39"/>
        <v>0</v>
      </c>
      <c r="G335" s="20">
        <f t="shared" si="40"/>
        <v>0</v>
      </c>
      <c r="H335" s="20">
        <f t="shared" si="44"/>
        <v>0</v>
      </c>
      <c r="I335" s="20">
        <f t="shared" si="41"/>
        <v>0</v>
      </c>
      <c r="J335" s="9"/>
      <c r="K335" s="9"/>
    </row>
    <row r="336" spans="1:11" x14ac:dyDescent="0.2">
      <c r="A336" s="16">
        <f t="shared" si="42"/>
        <v>316</v>
      </c>
      <c r="B336" s="17">
        <f t="shared" si="36"/>
        <v>68709</v>
      </c>
      <c r="C336" s="20">
        <f t="shared" si="43"/>
        <v>0</v>
      </c>
      <c r="D336" s="20">
        <f t="shared" si="37"/>
        <v>966.64007647139579</v>
      </c>
      <c r="E336" s="21">
        <f t="shared" si="38"/>
        <v>0</v>
      </c>
      <c r="F336" s="20">
        <f t="shared" si="39"/>
        <v>0</v>
      </c>
      <c r="G336" s="20">
        <f t="shared" si="40"/>
        <v>0</v>
      </c>
      <c r="H336" s="20">
        <f t="shared" si="44"/>
        <v>0</v>
      </c>
      <c r="I336" s="20">
        <f t="shared" si="41"/>
        <v>0</v>
      </c>
      <c r="J336" s="9"/>
      <c r="K336" s="9"/>
    </row>
    <row r="337" spans="1:11" x14ac:dyDescent="0.2">
      <c r="A337" s="16">
        <f t="shared" si="42"/>
        <v>317</v>
      </c>
      <c r="B337" s="17">
        <f t="shared" si="36"/>
        <v>68799</v>
      </c>
      <c r="C337" s="20">
        <f t="shared" si="43"/>
        <v>0</v>
      </c>
      <c r="D337" s="20">
        <f t="shared" si="37"/>
        <v>966.64007647139579</v>
      </c>
      <c r="E337" s="21">
        <f t="shared" si="38"/>
        <v>0</v>
      </c>
      <c r="F337" s="20">
        <f t="shared" si="39"/>
        <v>0</v>
      </c>
      <c r="G337" s="20">
        <f t="shared" si="40"/>
        <v>0</v>
      </c>
      <c r="H337" s="20">
        <f t="shared" si="44"/>
        <v>0</v>
      </c>
      <c r="I337" s="20">
        <f t="shared" si="41"/>
        <v>0</v>
      </c>
      <c r="J337" s="9"/>
      <c r="K337" s="9"/>
    </row>
    <row r="338" spans="1:11" x14ac:dyDescent="0.2">
      <c r="A338" s="16">
        <f t="shared" si="42"/>
        <v>318</v>
      </c>
      <c r="B338" s="17">
        <f t="shared" si="36"/>
        <v>68891</v>
      </c>
      <c r="C338" s="20">
        <f t="shared" si="43"/>
        <v>0</v>
      </c>
      <c r="D338" s="20">
        <f t="shared" si="37"/>
        <v>966.64007647139579</v>
      </c>
      <c r="E338" s="21">
        <f t="shared" si="38"/>
        <v>0</v>
      </c>
      <c r="F338" s="20">
        <f t="shared" si="39"/>
        <v>0</v>
      </c>
      <c r="G338" s="20">
        <f t="shared" si="40"/>
        <v>0</v>
      </c>
      <c r="H338" s="20">
        <f t="shared" si="44"/>
        <v>0</v>
      </c>
      <c r="I338" s="20">
        <f t="shared" si="41"/>
        <v>0</v>
      </c>
      <c r="J338" s="9"/>
      <c r="K338" s="9"/>
    </row>
    <row r="339" spans="1:11" x14ac:dyDescent="0.2">
      <c r="A339" s="16">
        <f t="shared" si="42"/>
        <v>319</v>
      </c>
      <c r="B339" s="17">
        <f t="shared" si="36"/>
        <v>68983</v>
      </c>
      <c r="C339" s="20">
        <f t="shared" si="43"/>
        <v>0</v>
      </c>
      <c r="D339" s="20">
        <f t="shared" si="37"/>
        <v>966.64007647139579</v>
      </c>
      <c r="E339" s="21">
        <f t="shared" si="38"/>
        <v>0</v>
      </c>
      <c r="F339" s="20">
        <f t="shared" si="39"/>
        <v>0</v>
      </c>
      <c r="G339" s="20">
        <f t="shared" si="40"/>
        <v>0</v>
      </c>
      <c r="H339" s="20">
        <f t="shared" si="44"/>
        <v>0</v>
      </c>
      <c r="I339" s="20">
        <f t="shared" si="41"/>
        <v>0</v>
      </c>
      <c r="J339" s="9"/>
      <c r="K339" s="9"/>
    </row>
    <row r="340" spans="1:11" x14ac:dyDescent="0.2">
      <c r="A340" s="16">
        <f t="shared" si="42"/>
        <v>320</v>
      </c>
      <c r="B340" s="17">
        <f t="shared" si="36"/>
        <v>69075</v>
      </c>
      <c r="C340" s="20">
        <f t="shared" si="43"/>
        <v>0</v>
      </c>
      <c r="D340" s="20">
        <f t="shared" si="37"/>
        <v>966.64007647139579</v>
      </c>
      <c r="E340" s="21">
        <f t="shared" si="38"/>
        <v>0</v>
      </c>
      <c r="F340" s="20">
        <f t="shared" si="39"/>
        <v>0</v>
      </c>
      <c r="G340" s="20">
        <f t="shared" si="40"/>
        <v>0</v>
      </c>
      <c r="H340" s="20">
        <f t="shared" si="44"/>
        <v>0</v>
      </c>
      <c r="I340" s="20">
        <f t="shared" si="41"/>
        <v>0</v>
      </c>
      <c r="J340" s="9"/>
      <c r="K340" s="9"/>
    </row>
    <row r="341" spans="1:11" x14ac:dyDescent="0.2">
      <c r="A341" s="16">
        <f t="shared" si="42"/>
        <v>321</v>
      </c>
      <c r="B341" s="17">
        <f t="shared" ref="B341:B380" si="45">IF(Pay_Num&lt;&gt;"",DATE(YEAR(Loan_Start),MONTH(Loan_Start)+(Pay_Num)*12/Num_Pmt_Per_Year,DAY(Loan_Start)),"")</f>
        <v>69164</v>
      </c>
      <c r="C341" s="20">
        <f t="shared" si="43"/>
        <v>0</v>
      </c>
      <c r="D341" s="20">
        <f t="shared" ref="D341:D380" si="46">IF(Pay_Num&lt;&gt;"",Scheduled_Monthly_Payment,"")</f>
        <v>966.64007647139579</v>
      </c>
      <c r="E341" s="21">
        <f t="shared" ref="E341:E380" si="47">IF(AND(Pay_Num&lt;&gt;"",Sched_Pay+Scheduled_Extra_Payments&lt;Beg_Bal),Scheduled_Extra_Payments,IF(AND(Pay_Num&lt;&gt;"",Beg_Bal-Sched_Pay&gt;0),Beg_Bal-Sched_Pay,IF(Pay_Num&lt;&gt;"",0,"")))</f>
        <v>0</v>
      </c>
      <c r="F341" s="20">
        <f t="shared" ref="F341:F380" si="48">IF(AND(Pay_Num&lt;&gt;"",Sched_Pay+Extra_Pay&lt;Beg_Bal),Sched_Pay+Extra_Pay,IF(Pay_Num&lt;&gt;"",Beg_Bal,""))</f>
        <v>0</v>
      </c>
      <c r="G341" s="20">
        <f t="shared" ref="G341:G380" si="49">IF(Pay_Num&lt;&gt;"",Total_Pay-Int,"")</f>
        <v>0</v>
      </c>
      <c r="H341" s="20">
        <f t="shared" si="44"/>
        <v>0</v>
      </c>
      <c r="I341" s="20">
        <f t="shared" ref="I341:I380" si="50">IF(AND(Pay_Num&lt;&gt;"",Sched_Pay+Extra_Pay&lt;Beg_Bal),Beg_Bal-Princ,IF(Pay_Num&lt;&gt;"",0,""))</f>
        <v>0</v>
      </c>
      <c r="J341" s="9"/>
      <c r="K341" s="9"/>
    </row>
    <row r="342" spans="1:11" x14ac:dyDescent="0.2">
      <c r="A342" s="16">
        <f t="shared" ref="A342:A380" si="51">IF(Values_Entered,A341+1,"")</f>
        <v>322</v>
      </c>
      <c r="B342" s="17">
        <f t="shared" si="45"/>
        <v>69256</v>
      </c>
      <c r="C342" s="20">
        <f t="shared" ref="C342:C380" si="52">IF(Pay_Num&lt;&gt;"",I341,"")</f>
        <v>0</v>
      </c>
      <c r="D342" s="20">
        <f t="shared" si="46"/>
        <v>966.64007647139579</v>
      </c>
      <c r="E342" s="21">
        <f t="shared" si="47"/>
        <v>0</v>
      </c>
      <c r="F342" s="20">
        <f t="shared" si="48"/>
        <v>0</v>
      </c>
      <c r="G342" s="20">
        <f t="shared" si="49"/>
        <v>0</v>
      </c>
      <c r="H342" s="20">
        <f t="shared" ref="H342:H380" si="53">IF(Pay_Num&lt;&gt;"",Beg_Bal*Interest_Rate/Num_Pmt_Per_Year,"")</f>
        <v>0</v>
      </c>
      <c r="I342" s="20">
        <f t="shared" si="50"/>
        <v>0</v>
      </c>
      <c r="J342" s="9"/>
      <c r="K342" s="9"/>
    </row>
    <row r="343" spans="1:11" x14ac:dyDescent="0.2">
      <c r="A343" s="16">
        <f t="shared" si="51"/>
        <v>323</v>
      </c>
      <c r="B343" s="17">
        <f t="shared" si="45"/>
        <v>69348</v>
      </c>
      <c r="C343" s="20">
        <f t="shared" si="52"/>
        <v>0</v>
      </c>
      <c r="D343" s="20">
        <f t="shared" si="46"/>
        <v>966.64007647139579</v>
      </c>
      <c r="E343" s="21">
        <f t="shared" si="47"/>
        <v>0</v>
      </c>
      <c r="F343" s="20">
        <f t="shared" si="48"/>
        <v>0</v>
      </c>
      <c r="G343" s="20">
        <f t="shared" si="49"/>
        <v>0</v>
      </c>
      <c r="H343" s="20">
        <f t="shared" si="53"/>
        <v>0</v>
      </c>
      <c r="I343" s="20">
        <f t="shared" si="50"/>
        <v>0</v>
      </c>
      <c r="J343" s="9"/>
      <c r="K343" s="9"/>
    </row>
    <row r="344" spans="1:11" x14ac:dyDescent="0.2">
      <c r="A344" s="16">
        <f t="shared" si="51"/>
        <v>324</v>
      </c>
      <c r="B344" s="17">
        <f t="shared" si="45"/>
        <v>69440</v>
      </c>
      <c r="C344" s="20">
        <f t="shared" si="52"/>
        <v>0</v>
      </c>
      <c r="D344" s="20">
        <f t="shared" si="46"/>
        <v>966.64007647139579</v>
      </c>
      <c r="E344" s="21">
        <f t="shared" si="47"/>
        <v>0</v>
      </c>
      <c r="F344" s="20">
        <f t="shared" si="48"/>
        <v>0</v>
      </c>
      <c r="G344" s="20">
        <f t="shared" si="49"/>
        <v>0</v>
      </c>
      <c r="H344" s="20">
        <f t="shared" si="53"/>
        <v>0</v>
      </c>
      <c r="I344" s="20">
        <f t="shared" si="50"/>
        <v>0</v>
      </c>
      <c r="J344" s="9"/>
      <c r="K344" s="9"/>
    </row>
    <row r="345" spans="1:11" x14ac:dyDescent="0.2">
      <c r="A345" s="16">
        <f t="shared" si="51"/>
        <v>325</v>
      </c>
      <c r="B345" s="17">
        <f t="shared" si="45"/>
        <v>69529</v>
      </c>
      <c r="C345" s="20">
        <f t="shared" si="52"/>
        <v>0</v>
      </c>
      <c r="D345" s="20">
        <f t="shared" si="46"/>
        <v>966.64007647139579</v>
      </c>
      <c r="E345" s="21">
        <f t="shared" si="47"/>
        <v>0</v>
      </c>
      <c r="F345" s="20">
        <f t="shared" si="48"/>
        <v>0</v>
      </c>
      <c r="G345" s="20">
        <f t="shared" si="49"/>
        <v>0</v>
      </c>
      <c r="H345" s="20">
        <f t="shared" si="53"/>
        <v>0</v>
      </c>
      <c r="I345" s="20">
        <f t="shared" si="50"/>
        <v>0</v>
      </c>
      <c r="J345" s="9"/>
      <c r="K345" s="9"/>
    </row>
    <row r="346" spans="1:11" x14ac:dyDescent="0.2">
      <c r="A346" s="16">
        <f t="shared" si="51"/>
        <v>326</v>
      </c>
      <c r="B346" s="17">
        <f t="shared" si="45"/>
        <v>69621</v>
      </c>
      <c r="C346" s="20">
        <f t="shared" si="52"/>
        <v>0</v>
      </c>
      <c r="D346" s="20">
        <f t="shared" si="46"/>
        <v>966.64007647139579</v>
      </c>
      <c r="E346" s="21">
        <f t="shared" si="47"/>
        <v>0</v>
      </c>
      <c r="F346" s="20">
        <f t="shared" si="48"/>
        <v>0</v>
      </c>
      <c r="G346" s="20">
        <f t="shared" si="49"/>
        <v>0</v>
      </c>
      <c r="H346" s="20">
        <f t="shared" si="53"/>
        <v>0</v>
      </c>
      <c r="I346" s="20">
        <f t="shared" si="50"/>
        <v>0</v>
      </c>
      <c r="J346" s="9"/>
      <c r="K346" s="9"/>
    </row>
    <row r="347" spans="1:11" x14ac:dyDescent="0.2">
      <c r="A347" s="16">
        <f t="shared" si="51"/>
        <v>327</v>
      </c>
      <c r="B347" s="17">
        <f t="shared" si="45"/>
        <v>69713</v>
      </c>
      <c r="C347" s="20">
        <f t="shared" si="52"/>
        <v>0</v>
      </c>
      <c r="D347" s="20">
        <f t="shared" si="46"/>
        <v>966.64007647139579</v>
      </c>
      <c r="E347" s="21">
        <f t="shared" si="47"/>
        <v>0</v>
      </c>
      <c r="F347" s="20">
        <f t="shared" si="48"/>
        <v>0</v>
      </c>
      <c r="G347" s="20">
        <f t="shared" si="49"/>
        <v>0</v>
      </c>
      <c r="H347" s="20">
        <f t="shared" si="53"/>
        <v>0</v>
      </c>
      <c r="I347" s="20">
        <f t="shared" si="50"/>
        <v>0</v>
      </c>
      <c r="J347" s="9"/>
      <c r="K347" s="9"/>
    </row>
    <row r="348" spans="1:11" x14ac:dyDescent="0.2">
      <c r="A348" s="16">
        <f t="shared" si="51"/>
        <v>328</v>
      </c>
      <c r="B348" s="17">
        <f t="shared" si="45"/>
        <v>69805</v>
      </c>
      <c r="C348" s="20">
        <f t="shared" si="52"/>
        <v>0</v>
      </c>
      <c r="D348" s="20">
        <f t="shared" si="46"/>
        <v>966.64007647139579</v>
      </c>
      <c r="E348" s="21">
        <f t="shared" si="47"/>
        <v>0</v>
      </c>
      <c r="F348" s="20">
        <f t="shared" si="48"/>
        <v>0</v>
      </c>
      <c r="G348" s="20">
        <f t="shared" si="49"/>
        <v>0</v>
      </c>
      <c r="H348" s="20">
        <f t="shared" si="53"/>
        <v>0</v>
      </c>
      <c r="I348" s="20">
        <f t="shared" si="50"/>
        <v>0</v>
      </c>
      <c r="J348" s="9"/>
      <c r="K348" s="9"/>
    </row>
    <row r="349" spans="1:11" x14ac:dyDescent="0.2">
      <c r="A349" s="16">
        <f t="shared" si="51"/>
        <v>329</v>
      </c>
      <c r="B349" s="17">
        <f t="shared" si="45"/>
        <v>69894</v>
      </c>
      <c r="C349" s="20">
        <f t="shared" si="52"/>
        <v>0</v>
      </c>
      <c r="D349" s="20">
        <f t="shared" si="46"/>
        <v>966.64007647139579</v>
      </c>
      <c r="E349" s="21">
        <f t="shared" si="47"/>
        <v>0</v>
      </c>
      <c r="F349" s="20">
        <f t="shared" si="48"/>
        <v>0</v>
      </c>
      <c r="G349" s="20">
        <f t="shared" si="49"/>
        <v>0</v>
      </c>
      <c r="H349" s="20">
        <f t="shared" si="53"/>
        <v>0</v>
      </c>
      <c r="I349" s="20">
        <f t="shared" si="50"/>
        <v>0</v>
      </c>
      <c r="J349" s="9"/>
      <c r="K349" s="9"/>
    </row>
    <row r="350" spans="1:11" x14ac:dyDescent="0.2">
      <c r="A350" s="16">
        <f t="shared" si="51"/>
        <v>330</v>
      </c>
      <c r="B350" s="17">
        <f t="shared" si="45"/>
        <v>69986</v>
      </c>
      <c r="C350" s="20">
        <f t="shared" si="52"/>
        <v>0</v>
      </c>
      <c r="D350" s="20">
        <f t="shared" si="46"/>
        <v>966.64007647139579</v>
      </c>
      <c r="E350" s="21">
        <f t="shared" si="47"/>
        <v>0</v>
      </c>
      <c r="F350" s="20">
        <f t="shared" si="48"/>
        <v>0</v>
      </c>
      <c r="G350" s="20">
        <f t="shared" si="49"/>
        <v>0</v>
      </c>
      <c r="H350" s="20">
        <f t="shared" si="53"/>
        <v>0</v>
      </c>
      <c r="I350" s="20">
        <f t="shared" si="50"/>
        <v>0</v>
      </c>
      <c r="J350" s="9"/>
      <c r="K350" s="9"/>
    </row>
    <row r="351" spans="1:11" x14ac:dyDescent="0.2">
      <c r="A351" s="16">
        <f t="shared" si="51"/>
        <v>331</v>
      </c>
      <c r="B351" s="17">
        <f t="shared" si="45"/>
        <v>70078</v>
      </c>
      <c r="C351" s="20">
        <f t="shared" si="52"/>
        <v>0</v>
      </c>
      <c r="D351" s="20">
        <f t="shared" si="46"/>
        <v>966.64007647139579</v>
      </c>
      <c r="E351" s="21">
        <f t="shared" si="47"/>
        <v>0</v>
      </c>
      <c r="F351" s="20">
        <f t="shared" si="48"/>
        <v>0</v>
      </c>
      <c r="G351" s="20">
        <f t="shared" si="49"/>
        <v>0</v>
      </c>
      <c r="H351" s="20">
        <f t="shared" si="53"/>
        <v>0</v>
      </c>
      <c r="I351" s="20">
        <f t="shared" si="50"/>
        <v>0</v>
      </c>
      <c r="J351" s="9"/>
      <c r="K351" s="9"/>
    </row>
    <row r="352" spans="1:11" x14ac:dyDescent="0.2">
      <c r="A352" s="16">
        <f t="shared" si="51"/>
        <v>332</v>
      </c>
      <c r="B352" s="17">
        <f t="shared" si="45"/>
        <v>70170</v>
      </c>
      <c r="C352" s="20">
        <f t="shared" si="52"/>
        <v>0</v>
      </c>
      <c r="D352" s="20">
        <f t="shared" si="46"/>
        <v>966.64007647139579</v>
      </c>
      <c r="E352" s="21">
        <f t="shared" si="47"/>
        <v>0</v>
      </c>
      <c r="F352" s="20">
        <f t="shared" si="48"/>
        <v>0</v>
      </c>
      <c r="G352" s="20">
        <f t="shared" si="49"/>
        <v>0</v>
      </c>
      <c r="H352" s="20">
        <f t="shared" si="53"/>
        <v>0</v>
      </c>
      <c r="I352" s="20">
        <f t="shared" si="50"/>
        <v>0</v>
      </c>
      <c r="J352" s="9"/>
      <c r="K352" s="9"/>
    </row>
    <row r="353" spans="1:11" x14ac:dyDescent="0.2">
      <c r="A353" s="16">
        <f t="shared" si="51"/>
        <v>333</v>
      </c>
      <c r="B353" s="17">
        <f t="shared" si="45"/>
        <v>70260</v>
      </c>
      <c r="C353" s="20">
        <f t="shared" si="52"/>
        <v>0</v>
      </c>
      <c r="D353" s="20">
        <f t="shared" si="46"/>
        <v>966.64007647139579</v>
      </c>
      <c r="E353" s="21">
        <f t="shared" si="47"/>
        <v>0</v>
      </c>
      <c r="F353" s="20">
        <f t="shared" si="48"/>
        <v>0</v>
      </c>
      <c r="G353" s="20">
        <f t="shared" si="49"/>
        <v>0</v>
      </c>
      <c r="H353" s="20">
        <f t="shared" si="53"/>
        <v>0</v>
      </c>
      <c r="I353" s="20">
        <f t="shared" si="50"/>
        <v>0</v>
      </c>
      <c r="J353" s="9"/>
      <c r="K353" s="9"/>
    </row>
    <row r="354" spans="1:11" x14ac:dyDescent="0.2">
      <c r="A354" s="16">
        <f t="shared" si="51"/>
        <v>334</v>
      </c>
      <c r="B354" s="17">
        <f t="shared" si="45"/>
        <v>70352</v>
      </c>
      <c r="C354" s="20">
        <f t="shared" si="52"/>
        <v>0</v>
      </c>
      <c r="D354" s="20">
        <f t="shared" si="46"/>
        <v>966.64007647139579</v>
      </c>
      <c r="E354" s="21">
        <f t="shared" si="47"/>
        <v>0</v>
      </c>
      <c r="F354" s="20">
        <f t="shared" si="48"/>
        <v>0</v>
      </c>
      <c r="G354" s="20">
        <f t="shared" si="49"/>
        <v>0</v>
      </c>
      <c r="H354" s="20">
        <f t="shared" si="53"/>
        <v>0</v>
      </c>
      <c r="I354" s="20">
        <f t="shared" si="50"/>
        <v>0</v>
      </c>
      <c r="J354" s="9"/>
      <c r="K354" s="9"/>
    </row>
    <row r="355" spans="1:11" x14ac:dyDescent="0.2">
      <c r="A355" s="16">
        <f t="shared" si="51"/>
        <v>335</v>
      </c>
      <c r="B355" s="17">
        <f t="shared" si="45"/>
        <v>70444</v>
      </c>
      <c r="C355" s="20">
        <f t="shared" si="52"/>
        <v>0</v>
      </c>
      <c r="D355" s="20">
        <f t="shared" si="46"/>
        <v>966.64007647139579</v>
      </c>
      <c r="E355" s="21">
        <f t="shared" si="47"/>
        <v>0</v>
      </c>
      <c r="F355" s="20">
        <f t="shared" si="48"/>
        <v>0</v>
      </c>
      <c r="G355" s="20">
        <f t="shared" si="49"/>
        <v>0</v>
      </c>
      <c r="H355" s="20">
        <f t="shared" si="53"/>
        <v>0</v>
      </c>
      <c r="I355" s="20">
        <f t="shared" si="50"/>
        <v>0</v>
      </c>
      <c r="J355" s="9"/>
      <c r="K355" s="9"/>
    </row>
    <row r="356" spans="1:11" x14ac:dyDescent="0.2">
      <c r="A356" s="16">
        <f t="shared" si="51"/>
        <v>336</v>
      </c>
      <c r="B356" s="17">
        <f t="shared" si="45"/>
        <v>70536</v>
      </c>
      <c r="C356" s="20">
        <f t="shared" si="52"/>
        <v>0</v>
      </c>
      <c r="D356" s="20">
        <f t="shared" si="46"/>
        <v>966.64007647139579</v>
      </c>
      <c r="E356" s="21">
        <f t="shared" si="47"/>
        <v>0</v>
      </c>
      <c r="F356" s="20">
        <f t="shared" si="48"/>
        <v>0</v>
      </c>
      <c r="G356" s="20">
        <f t="shared" si="49"/>
        <v>0</v>
      </c>
      <c r="H356" s="20">
        <f t="shared" si="53"/>
        <v>0</v>
      </c>
      <c r="I356" s="20">
        <f t="shared" si="50"/>
        <v>0</v>
      </c>
      <c r="J356" s="9"/>
      <c r="K356" s="9"/>
    </row>
    <row r="357" spans="1:11" x14ac:dyDescent="0.2">
      <c r="A357" s="16">
        <f t="shared" si="51"/>
        <v>337</v>
      </c>
      <c r="B357" s="17">
        <f t="shared" si="45"/>
        <v>70625</v>
      </c>
      <c r="C357" s="20">
        <f t="shared" si="52"/>
        <v>0</v>
      </c>
      <c r="D357" s="20">
        <f t="shared" si="46"/>
        <v>966.64007647139579</v>
      </c>
      <c r="E357" s="21">
        <f t="shared" si="47"/>
        <v>0</v>
      </c>
      <c r="F357" s="20">
        <f t="shared" si="48"/>
        <v>0</v>
      </c>
      <c r="G357" s="20">
        <f t="shared" si="49"/>
        <v>0</v>
      </c>
      <c r="H357" s="20">
        <f t="shared" si="53"/>
        <v>0</v>
      </c>
      <c r="I357" s="20">
        <f t="shared" si="50"/>
        <v>0</v>
      </c>
      <c r="J357" s="9"/>
      <c r="K357" s="9"/>
    </row>
    <row r="358" spans="1:11" x14ac:dyDescent="0.2">
      <c r="A358" s="16">
        <f t="shared" si="51"/>
        <v>338</v>
      </c>
      <c r="B358" s="17">
        <f t="shared" si="45"/>
        <v>70717</v>
      </c>
      <c r="C358" s="20">
        <f t="shared" si="52"/>
        <v>0</v>
      </c>
      <c r="D358" s="20">
        <f t="shared" si="46"/>
        <v>966.64007647139579</v>
      </c>
      <c r="E358" s="21">
        <f t="shared" si="47"/>
        <v>0</v>
      </c>
      <c r="F358" s="20">
        <f t="shared" si="48"/>
        <v>0</v>
      </c>
      <c r="G358" s="20">
        <f t="shared" si="49"/>
        <v>0</v>
      </c>
      <c r="H358" s="20">
        <f t="shared" si="53"/>
        <v>0</v>
      </c>
      <c r="I358" s="20">
        <f t="shared" si="50"/>
        <v>0</v>
      </c>
      <c r="J358" s="9"/>
      <c r="K358" s="9"/>
    </row>
    <row r="359" spans="1:11" x14ac:dyDescent="0.2">
      <c r="A359" s="16">
        <f t="shared" si="51"/>
        <v>339</v>
      </c>
      <c r="B359" s="17">
        <f t="shared" si="45"/>
        <v>70809</v>
      </c>
      <c r="C359" s="20">
        <f t="shared" si="52"/>
        <v>0</v>
      </c>
      <c r="D359" s="20">
        <f t="shared" si="46"/>
        <v>966.64007647139579</v>
      </c>
      <c r="E359" s="21">
        <f t="shared" si="47"/>
        <v>0</v>
      </c>
      <c r="F359" s="20">
        <f t="shared" si="48"/>
        <v>0</v>
      </c>
      <c r="G359" s="20">
        <f t="shared" si="49"/>
        <v>0</v>
      </c>
      <c r="H359" s="20">
        <f t="shared" si="53"/>
        <v>0</v>
      </c>
      <c r="I359" s="20">
        <f t="shared" si="50"/>
        <v>0</v>
      </c>
      <c r="J359" s="9"/>
      <c r="K359" s="9"/>
    </row>
    <row r="360" spans="1:11" x14ac:dyDescent="0.2">
      <c r="A360" s="16">
        <f t="shared" si="51"/>
        <v>340</v>
      </c>
      <c r="B360" s="17">
        <f t="shared" si="45"/>
        <v>70901</v>
      </c>
      <c r="C360" s="20">
        <f t="shared" si="52"/>
        <v>0</v>
      </c>
      <c r="D360" s="20">
        <f t="shared" si="46"/>
        <v>966.64007647139579</v>
      </c>
      <c r="E360" s="21">
        <f t="shared" si="47"/>
        <v>0</v>
      </c>
      <c r="F360" s="20">
        <f t="shared" si="48"/>
        <v>0</v>
      </c>
      <c r="G360" s="20">
        <f t="shared" si="49"/>
        <v>0</v>
      </c>
      <c r="H360" s="20">
        <f t="shared" si="53"/>
        <v>0</v>
      </c>
      <c r="I360" s="20">
        <f t="shared" si="50"/>
        <v>0</v>
      </c>
      <c r="J360" s="9"/>
      <c r="K360" s="9"/>
    </row>
    <row r="361" spans="1:11" x14ac:dyDescent="0.2">
      <c r="A361" s="16">
        <f t="shared" si="51"/>
        <v>341</v>
      </c>
      <c r="B361" s="17">
        <f t="shared" si="45"/>
        <v>70990</v>
      </c>
      <c r="C361" s="20">
        <f t="shared" si="52"/>
        <v>0</v>
      </c>
      <c r="D361" s="20">
        <f t="shared" si="46"/>
        <v>966.64007647139579</v>
      </c>
      <c r="E361" s="21">
        <f t="shared" si="47"/>
        <v>0</v>
      </c>
      <c r="F361" s="20">
        <f t="shared" si="48"/>
        <v>0</v>
      </c>
      <c r="G361" s="20">
        <f t="shared" si="49"/>
        <v>0</v>
      </c>
      <c r="H361" s="20">
        <f t="shared" si="53"/>
        <v>0</v>
      </c>
      <c r="I361" s="20">
        <f t="shared" si="50"/>
        <v>0</v>
      </c>
      <c r="J361" s="9"/>
      <c r="K361" s="9"/>
    </row>
    <row r="362" spans="1:11" x14ac:dyDescent="0.2">
      <c r="A362" s="16">
        <f t="shared" si="51"/>
        <v>342</v>
      </c>
      <c r="B362" s="17">
        <f t="shared" si="45"/>
        <v>71082</v>
      </c>
      <c r="C362" s="20">
        <f t="shared" si="52"/>
        <v>0</v>
      </c>
      <c r="D362" s="20">
        <f t="shared" si="46"/>
        <v>966.64007647139579</v>
      </c>
      <c r="E362" s="21">
        <f t="shared" si="47"/>
        <v>0</v>
      </c>
      <c r="F362" s="20">
        <f t="shared" si="48"/>
        <v>0</v>
      </c>
      <c r="G362" s="20">
        <f t="shared" si="49"/>
        <v>0</v>
      </c>
      <c r="H362" s="20">
        <f t="shared" si="53"/>
        <v>0</v>
      </c>
      <c r="I362" s="20">
        <f t="shared" si="50"/>
        <v>0</v>
      </c>
      <c r="J362" s="9"/>
      <c r="K362" s="9"/>
    </row>
    <row r="363" spans="1:11" x14ac:dyDescent="0.2">
      <c r="A363" s="16">
        <f t="shared" si="51"/>
        <v>343</v>
      </c>
      <c r="B363" s="17">
        <f t="shared" si="45"/>
        <v>71174</v>
      </c>
      <c r="C363" s="20">
        <f t="shared" si="52"/>
        <v>0</v>
      </c>
      <c r="D363" s="20">
        <f t="shared" si="46"/>
        <v>966.64007647139579</v>
      </c>
      <c r="E363" s="21">
        <f t="shared" si="47"/>
        <v>0</v>
      </c>
      <c r="F363" s="20">
        <f t="shared" si="48"/>
        <v>0</v>
      </c>
      <c r="G363" s="20">
        <f t="shared" si="49"/>
        <v>0</v>
      </c>
      <c r="H363" s="20">
        <f t="shared" si="53"/>
        <v>0</v>
      </c>
      <c r="I363" s="20">
        <f t="shared" si="50"/>
        <v>0</v>
      </c>
      <c r="J363" s="9"/>
      <c r="K363" s="9"/>
    </row>
    <row r="364" spans="1:11" x14ac:dyDescent="0.2">
      <c r="A364" s="16">
        <f t="shared" si="51"/>
        <v>344</v>
      </c>
      <c r="B364" s="17">
        <f t="shared" si="45"/>
        <v>71266</v>
      </c>
      <c r="C364" s="20">
        <f t="shared" si="52"/>
        <v>0</v>
      </c>
      <c r="D364" s="20">
        <f t="shared" si="46"/>
        <v>966.64007647139579</v>
      </c>
      <c r="E364" s="21">
        <f t="shared" si="47"/>
        <v>0</v>
      </c>
      <c r="F364" s="20">
        <f t="shared" si="48"/>
        <v>0</v>
      </c>
      <c r="G364" s="20">
        <f t="shared" si="49"/>
        <v>0</v>
      </c>
      <c r="H364" s="20">
        <f t="shared" si="53"/>
        <v>0</v>
      </c>
      <c r="I364" s="20">
        <f t="shared" si="50"/>
        <v>0</v>
      </c>
      <c r="J364" s="9"/>
      <c r="K364" s="9"/>
    </row>
    <row r="365" spans="1:11" x14ac:dyDescent="0.2">
      <c r="A365" s="16">
        <f t="shared" si="51"/>
        <v>345</v>
      </c>
      <c r="B365" s="17">
        <f t="shared" si="45"/>
        <v>71355</v>
      </c>
      <c r="C365" s="20">
        <f t="shared" si="52"/>
        <v>0</v>
      </c>
      <c r="D365" s="20">
        <f t="shared" si="46"/>
        <v>966.64007647139579</v>
      </c>
      <c r="E365" s="21">
        <f t="shared" si="47"/>
        <v>0</v>
      </c>
      <c r="F365" s="20">
        <f t="shared" si="48"/>
        <v>0</v>
      </c>
      <c r="G365" s="20">
        <f t="shared" si="49"/>
        <v>0</v>
      </c>
      <c r="H365" s="20">
        <f t="shared" si="53"/>
        <v>0</v>
      </c>
      <c r="I365" s="20">
        <f t="shared" si="50"/>
        <v>0</v>
      </c>
      <c r="J365" s="9"/>
      <c r="K365" s="9"/>
    </row>
    <row r="366" spans="1:11" x14ac:dyDescent="0.2">
      <c r="A366" s="16">
        <f t="shared" si="51"/>
        <v>346</v>
      </c>
      <c r="B366" s="17">
        <f t="shared" si="45"/>
        <v>71447</v>
      </c>
      <c r="C366" s="20">
        <f t="shared" si="52"/>
        <v>0</v>
      </c>
      <c r="D366" s="20">
        <f t="shared" si="46"/>
        <v>966.64007647139579</v>
      </c>
      <c r="E366" s="21">
        <f t="shared" si="47"/>
        <v>0</v>
      </c>
      <c r="F366" s="20">
        <f t="shared" si="48"/>
        <v>0</v>
      </c>
      <c r="G366" s="20">
        <f t="shared" si="49"/>
        <v>0</v>
      </c>
      <c r="H366" s="20">
        <f t="shared" si="53"/>
        <v>0</v>
      </c>
      <c r="I366" s="20">
        <f t="shared" si="50"/>
        <v>0</v>
      </c>
      <c r="J366" s="9"/>
      <c r="K366" s="9"/>
    </row>
    <row r="367" spans="1:11" x14ac:dyDescent="0.2">
      <c r="A367" s="16">
        <f t="shared" si="51"/>
        <v>347</v>
      </c>
      <c r="B367" s="17">
        <f t="shared" si="45"/>
        <v>71539</v>
      </c>
      <c r="C367" s="20">
        <f t="shared" si="52"/>
        <v>0</v>
      </c>
      <c r="D367" s="20">
        <f t="shared" si="46"/>
        <v>966.64007647139579</v>
      </c>
      <c r="E367" s="21">
        <f t="shared" si="47"/>
        <v>0</v>
      </c>
      <c r="F367" s="20">
        <f t="shared" si="48"/>
        <v>0</v>
      </c>
      <c r="G367" s="20">
        <f t="shared" si="49"/>
        <v>0</v>
      </c>
      <c r="H367" s="20">
        <f t="shared" si="53"/>
        <v>0</v>
      </c>
      <c r="I367" s="20">
        <f t="shared" si="50"/>
        <v>0</v>
      </c>
      <c r="J367" s="9"/>
      <c r="K367" s="9"/>
    </row>
    <row r="368" spans="1:11" x14ac:dyDescent="0.2">
      <c r="A368" s="16">
        <f t="shared" si="51"/>
        <v>348</v>
      </c>
      <c r="B368" s="17">
        <f t="shared" si="45"/>
        <v>71631</v>
      </c>
      <c r="C368" s="20">
        <f t="shared" si="52"/>
        <v>0</v>
      </c>
      <c r="D368" s="20">
        <f t="shared" si="46"/>
        <v>966.64007647139579</v>
      </c>
      <c r="E368" s="21">
        <f t="shared" si="47"/>
        <v>0</v>
      </c>
      <c r="F368" s="20">
        <f t="shared" si="48"/>
        <v>0</v>
      </c>
      <c r="G368" s="20">
        <f t="shared" si="49"/>
        <v>0</v>
      </c>
      <c r="H368" s="20">
        <f t="shared" si="53"/>
        <v>0</v>
      </c>
      <c r="I368" s="20">
        <f t="shared" si="50"/>
        <v>0</v>
      </c>
      <c r="J368" s="9"/>
      <c r="K368" s="9"/>
    </row>
    <row r="369" spans="1:11" x14ac:dyDescent="0.2">
      <c r="A369" s="16">
        <f t="shared" si="51"/>
        <v>349</v>
      </c>
      <c r="B369" s="17">
        <f t="shared" si="45"/>
        <v>71721</v>
      </c>
      <c r="C369" s="20">
        <f t="shared" si="52"/>
        <v>0</v>
      </c>
      <c r="D369" s="20">
        <f t="shared" si="46"/>
        <v>966.64007647139579</v>
      </c>
      <c r="E369" s="21">
        <f t="shared" si="47"/>
        <v>0</v>
      </c>
      <c r="F369" s="20">
        <f t="shared" si="48"/>
        <v>0</v>
      </c>
      <c r="G369" s="20">
        <f t="shared" si="49"/>
        <v>0</v>
      </c>
      <c r="H369" s="20">
        <f t="shared" si="53"/>
        <v>0</v>
      </c>
      <c r="I369" s="20">
        <f t="shared" si="50"/>
        <v>0</v>
      </c>
      <c r="J369" s="9"/>
      <c r="K369" s="9"/>
    </row>
    <row r="370" spans="1:11" x14ac:dyDescent="0.2">
      <c r="A370" s="16">
        <f t="shared" si="51"/>
        <v>350</v>
      </c>
      <c r="B370" s="17">
        <f t="shared" si="45"/>
        <v>71813</v>
      </c>
      <c r="C370" s="20">
        <f t="shared" si="52"/>
        <v>0</v>
      </c>
      <c r="D370" s="20">
        <f t="shared" si="46"/>
        <v>966.64007647139579</v>
      </c>
      <c r="E370" s="21">
        <f t="shared" si="47"/>
        <v>0</v>
      </c>
      <c r="F370" s="20">
        <f t="shared" si="48"/>
        <v>0</v>
      </c>
      <c r="G370" s="20">
        <f t="shared" si="49"/>
        <v>0</v>
      </c>
      <c r="H370" s="20">
        <f t="shared" si="53"/>
        <v>0</v>
      </c>
      <c r="I370" s="20">
        <f t="shared" si="50"/>
        <v>0</v>
      </c>
      <c r="J370" s="9"/>
      <c r="K370" s="9"/>
    </row>
    <row r="371" spans="1:11" x14ac:dyDescent="0.2">
      <c r="A371" s="16">
        <f t="shared" si="51"/>
        <v>351</v>
      </c>
      <c r="B371" s="17">
        <f t="shared" si="45"/>
        <v>71905</v>
      </c>
      <c r="C371" s="20">
        <f t="shared" si="52"/>
        <v>0</v>
      </c>
      <c r="D371" s="20">
        <f t="shared" si="46"/>
        <v>966.64007647139579</v>
      </c>
      <c r="E371" s="21">
        <f t="shared" si="47"/>
        <v>0</v>
      </c>
      <c r="F371" s="20">
        <f t="shared" si="48"/>
        <v>0</v>
      </c>
      <c r="G371" s="20">
        <f t="shared" si="49"/>
        <v>0</v>
      </c>
      <c r="H371" s="20">
        <f t="shared" si="53"/>
        <v>0</v>
      </c>
      <c r="I371" s="20">
        <f t="shared" si="50"/>
        <v>0</v>
      </c>
      <c r="J371" s="9"/>
      <c r="K371" s="9"/>
    </row>
    <row r="372" spans="1:11" x14ac:dyDescent="0.2">
      <c r="A372" s="16">
        <f t="shared" si="51"/>
        <v>352</v>
      </c>
      <c r="B372" s="17">
        <f t="shared" si="45"/>
        <v>71997</v>
      </c>
      <c r="C372" s="20">
        <f t="shared" si="52"/>
        <v>0</v>
      </c>
      <c r="D372" s="20">
        <f t="shared" si="46"/>
        <v>966.64007647139579</v>
      </c>
      <c r="E372" s="21">
        <f t="shared" si="47"/>
        <v>0</v>
      </c>
      <c r="F372" s="20">
        <f t="shared" si="48"/>
        <v>0</v>
      </c>
      <c r="G372" s="20">
        <f t="shared" si="49"/>
        <v>0</v>
      </c>
      <c r="H372" s="20">
        <f t="shared" si="53"/>
        <v>0</v>
      </c>
      <c r="I372" s="20">
        <f t="shared" si="50"/>
        <v>0</v>
      </c>
      <c r="J372" s="9"/>
      <c r="K372" s="9"/>
    </row>
    <row r="373" spans="1:11" x14ac:dyDescent="0.2">
      <c r="A373" s="16">
        <f t="shared" si="51"/>
        <v>353</v>
      </c>
      <c r="B373" s="17">
        <f t="shared" si="45"/>
        <v>72086</v>
      </c>
      <c r="C373" s="20">
        <f t="shared" si="52"/>
        <v>0</v>
      </c>
      <c r="D373" s="20">
        <f t="shared" si="46"/>
        <v>966.64007647139579</v>
      </c>
      <c r="E373" s="21">
        <f t="shared" si="47"/>
        <v>0</v>
      </c>
      <c r="F373" s="20">
        <f t="shared" si="48"/>
        <v>0</v>
      </c>
      <c r="G373" s="20">
        <f t="shared" si="49"/>
        <v>0</v>
      </c>
      <c r="H373" s="20">
        <f t="shared" si="53"/>
        <v>0</v>
      </c>
      <c r="I373" s="20">
        <f t="shared" si="50"/>
        <v>0</v>
      </c>
      <c r="J373" s="9"/>
      <c r="K373" s="9"/>
    </row>
    <row r="374" spans="1:11" x14ac:dyDescent="0.2">
      <c r="A374" s="16">
        <f t="shared" si="51"/>
        <v>354</v>
      </c>
      <c r="B374" s="17">
        <f t="shared" si="45"/>
        <v>72178</v>
      </c>
      <c r="C374" s="20">
        <f t="shared" si="52"/>
        <v>0</v>
      </c>
      <c r="D374" s="20">
        <f t="shared" si="46"/>
        <v>966.64007647139579</v>
      </c>
      <c r="E374" s="21">
        <f t="shared" si="47"/>
        <v>0</v>
      </c>
      <c r="F374" s="20">
        <f t="shared" si="48"/>
        <v>0</v>
      </c>
      <c r="G374" s="20">
        <f t="shared" si="49"/>
        <v>0</v>
      </c>
      <c r="H374" s="20">
        <f t="shared" si="53"/>
        <v>0</v>
      </c>
      <c r="I374" s="20">
        <f t="shared" si="50"/>
        <v>0</v>
      </c>
      <c r="J374" s="9"/>
      <c r="K374" s="9"/>
    </row>
    <row r="375" spans="1:11" x14ac:dyDescent="0.2">
      <c r="A375" s="16">
        <f t="shared" si="51"/>
        <v>355</v>
      </c>
      <c r="B375" s="17">
        <f t="shared" si="45"/>
        <v>72270</v>
      </c>
      <c r="C375" s="20">
        <f t="shared" si="52"/>
        <v>0</v>
      </c>
      <c r="D375" s="20">
        <f t="shared" si="46"/>
        <v>966.64007647139579</v>
      </c>
      <c r="E375" s="21">
        <f t="shared" si="47"/>
        <v>0</v>
      </c>
      <c r="F375" s="20">
        <f t="shared" si="48"/>
        <v>0</v>
      </c>
      <c r="G375" s="20">
        <f t="shared" si="49"/>
        <v>0</v>
      </c>
      <c r="H375" s="20">
        <f t="shared" si="53"/>
        <v>0</v>
      </c>
      <c r="I375" s="20">
        <f t="shared" si="50"/>
        <v>0</v>
      </c>
      <c r="J375" s="9"/>
      <c r="K375" s="9"/>
    </row>
    <row r="376" spans="1:11" x14ac:dyDescent="0.2">
      <c r="A376" s="16">
        <f t="shared" si="51"/>
        <v>356</v>
      </c>
      <c r="B376" s="17">
        <f t="shared" si="45"/>
        <v>72362</v>
      </c>
      <c r="C376" s="20">
        <f t="shared" si="52"/>
        <v>0</v>
      </c>
      <c r="D376" s="20">
        <f t="shared" si="46"/>
        <v>966.64007647139579</v>
      </c>
      <c r="E376" s="21">
        <f t="shared" si="47"/>
        <v>0</v>
      </c>
      <c r="F376" s="20">
        <f t="shared" si="48"/>
        <v>0</v>
      </c>
      <c r="G376" s="20">
        <f t="shared" si="49"/>
        <v>0</v>
      </c>
      <c r="H376" s="20">
        <f t="shared" si="53"/>
        <v>0</v>
      </c>
      <c r="I376" s="20">
        <f t="shared" si="50"/>
        <v>0</v>
      </c>
      <c r="J376" s="9"/>
      <c r="K376" s="9"/>
    </row>
    <row r="377" spans="1:11" x14ac:dyDescent="0.2">
      <c r="A377" s="16">
        <f t="shared" si="51"/>
        <v>357</v>
      </c>
      <c r="B377" s="17">
        <f t="shared" si="45"/>
        <v>72451</v>
      </c>
      <c r="C377" s="20">
        <f t="shared" si="52"/>
        <v>0</v>
      </c>
      <c r="D377" s="20">
        <f t="shared" si="46"/>
        <v>966.64007647139579</v>
      </c>
      <c r="E377" s="21">
        <f t="shared" si="47"/>
        <v>0</v>
      </c>
      <c r="F377" s="20">
        <f t="shared" si="48"/>
        <v>0</v>
      </c>
      <c r="G377" s="20">
        <f t="shared" si="49"/>
        <v>0</v>
      </c>
      <c r="H377" s="20">
        <f t="shared" si="53"/>
        <v>0</v>
      </c>
      <c r="I377" s="20">
        <f t="shared" si="50"/>
        <v>0</v>
      </c>
      <c r="J377" s="9"/>
      <c r="K377" s="9"/>
    </row>
    <row r="378" spans="1:11" x14ac:dyDescent="0.2">
      <c r="A378" s="16">
        <f t="shared" si="51"/>
        <v>358</v>
      </c>
      <c r="B378" s="17">
        <f t="shared" si="45"/>
        <v>72543</v>
      </c>
      <c r="C378" s="20">
        <f t="shared" si="52"/>
        <v>0</v>
      </c>
      <c r="D378" s="20">
        <f t="shared" si="46"/>
        <v>966.64007647139579</v>
      </c>
      <c r="E378" s="21">
        <f t="shared" si="47"/>
        <v>0</v>
      </c>
      <c r="F378" s="20">
        <f t="shared" si="48"/>
        <v>0</v>
      </c>
      <c r="G378" s="20">
        <f t="shared" si="49"/>
        <v>0</v>
      </c>
      <c r="H378" s="20">
        <f t="shared" si="53"/>
        <v>0</v>
      </c>
      <c r="I378" s="20">
        <f t="shared" si="50"/>
        <v>0</v>
      </c>
      <c r="J378" s="9"/>
      <c r="K378" s="9"/>
    </row>
    <row r="379" spans="1:11" x14ac:dyDescent="0.2">
      <c r="A379" s="16">
        <f t="shared" si="51"/>
        <v>359</v>
      </c>
      <c r="B379" s="17">
        <f t="shared" si="45"/>
        <v>72635</v>
      </c>
      <c r="C379" s="20">
        <f t="shared" si="52"/>
        <v>0</v>
      </c>
      <c r="D379" s="20">
        <f t="shared" si="46"/>
        <v>966.64007647139579</v>
      </c>
      <c r="E379" s="21">
        <f t="shared" si="47"/>
        <v>0</v>
      </c>
      <c r="F379" s="20">
        <f t="shared" si="48"/>
        <v>0</v>
      </c>
      <c r="G379" s="20">
        <f t="shared" si="49"/>
        <v>0</v>
      </c>
      <c r="H379" s="20">
        <f t="shared" si="53"/>
        <v>0</v>
      </c>
      <c r="I379" s="20">
        <f t="shared" si="50"/>
        <v>0</v>
      </c>
      <c r="J379" s="9"/>
      <c r="K379" s="9"/>
    </row>
    <row r="380" spans="1:11" x14ac:dyDescent="0.2">
      <c r="A380" s="16">
        <f t="shared" si="51"/>
        <v>360</v>
      </c>
      <c r="B380" s="17">
        <f t="shared" si="45"/>
        <v>72727</v>
      </c>
      <c r="C380" s="20">
        <f t="shared" si="52"/>
        <v>0</v>
      </c>
      <c r="D380" s="20">
        <f t="shared" si="46"/>
        <v>966.64007647139579</v>
      </c>
      <c r="E380" s="21">
        <f t="shared" si="47"/>
        <v>0</v>
      </c>
      <c r="F380" s="20">
        <f t="shared" si="48"/>
        <v>0</v>
      </c>
      <c r="G380" s="20">
        <f t="shared" si="49"/>
        <v>0</v>
      </c>
      <c r="H380" s="20">
        <f t="shared" si="53"/>
        <v>0</v>
      </c>
      <c r="I380" s="20">
        <f t="shared" si="50"/>
        <v>0</v>
      </c>
      <c r="J380" s="9"/>
      <c r="K380" s="9"/>
    </row>
    <row r="381" spans="1:1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9"/>
    </row>
    <row r="382" spans="1:11" x14ac:dyDescent="0.2">
      <c r="J382" s="19"/>
    </row>
    <row r="383" spans="1:11" x14ac:dyDescent="0.2">
      <c r="J383" s="19"/>
    </row>
    <row r="384" spans="1:11" x14ac:dyDescent="0.2">
      <c r="J384" s="19"/>
    </row>
    <row r="385" spans="10:10" x14ac:dyDescent="0.2">
      <c r="J385" s="19"/>
    </row>
    <row r="386" spans="10:10" x14ac:dyDescent="0.2">
      <c r="J386" s="19"/>
    </row>
    <row r="387" spans="10:10" x14ac:dyDescent="0.2">
      <c r="J387" s="19"/>
    </row>
    <row r="388" spans="10:10" x14ac:dyDescent="0.2">
      <c r="J388" s="19"/>
    </row>
    <row r="389" spans="10:10" x14ac:dyDescent="0.2">
      <c r="J389" s="19"/>
    </row>
    <row r="390" spans="10:10" x14ac:dyDescent="0.2">
      <c r="J390" s="19"/>
    </row>
    <row r="391" spans="10:10" x14ac:dyDescent="0.2">
      <c r="J391" s="19"/>
    </row>
    <row r="392" spans="10:10" x14ac:dyDescent="0.2">
      <c r="J392" s="19"/>
    </row>
    <row r="393" spans="10:10" x14ac:dyDescent="0.2">
      <c r="J393" s="19"/>
    </row>
    <row r="394" spans="10:10" x14ac:dyDescent="0.2">
      <c r="J394" s="19"/>
    </row>
    <row r="395" spans="10:10" x14ac:dyDescent="0.2">
      <c r="J395" s="19"/>
    </row>
    <row r="396" spans="10:10" x14ac:dyDescent="0.2">
      <c r="J396" s="19"/>
    </row>
    <row r="397" spans="10:10" x14ac:dyDescent="0.2">
      <c r="J397" s="19"/>
    </row>
    <row r="398" spans="10:10" x14ac:dyDescent="0.2">
      <c r="J398" s="19"/>
    </row>
    <row r="399" spans="10:10" x14ac:dyDescent="0.2">
      <c r="J399" s="19"/>
    </row>
    <row r="400" spans="10:10" x14ac:dyDescent="0.2">
      <c r="J400" s="19"/>
    </row>
    <row r="401" spans="10:10" x14ac:dyDescent="0.2">
      <c r="J401" s="19"/>
    </row>
    <row r="402" spans="10:10" x14ac:dyDescent="0.2">
      <c r="J402" s="19"/>
    </row>
    <row r="403" spans="10:10" x14ac:dyDescent="0.2">
      <c r="J403" s="19"/>
    </row>
    <row r="404" spans="10:10" x14ac:dyDescent="0.2">
      <c r="J404" s="19"/>
    </row>
    <row r="405" spans="10:10" x14ac:dyDescent="0.2">
      <c r="J405" s="19"/>
    </row>
  </sheetData>
  <sheetProtection selectLockedCells="1"/>
  <mergeCells count="20">
    <mergeCell ref="B15:C15"/>
    <mergeCell ref="B16:C16"/>
    <mergeCell ref="D15:F15"/>
    <mergeCell ref="D16:F16"/>
    <mergeCell ref="F7:G7"/>
    <mergeCell ref="F8:G8"/>
    <mergeCell ref="F9:G9"/>
    <mergeCell ref="F10:G10"/>
    <mergeCell ref="F11:G11"/>
    <mergeCell ref="B8:C8"/>
    <mergeCell ref="B14:C14"/>
    <mergeCell ref="D14:F14"/>
    <mergeCell ref="B6:D6"/>
    <mergeCell ref="F6:H6"/>
    <mergeCell ref="F12:G12"/>
    <mergeCell ref="B7:C7"/>
    <mergeCell ref="B11:C11"/>
    <mergeCell ref="B9:C9"/>
    <mergeCell ref="B10:C10"/>
    <mergeCell ref="B12:C12"/>
  </mergeCells>
  <phoneticPr fontId="0" type="noConversion"/>
  <conditionalFormatting sqref="A21:D380">
    <cfRule type="expression" dxfId="8" priority="1" stopIfTrue="1">
      <formula>IF(ROW(A21)&gt;Last_Row,TRUE, FALSE)</formula>
    </cfRule>
    <cfRule type="expression" dxfId="7" priority="2" stopIfTrue="1">
      <formula>IF(ROW(A21)=Last_Row,TRUE, FALSE)</formula>
    </cfRule>
    <cfRule type="expression" dxfId="6" priority="3" stopIfTrue="1">
      <formula>IF(ROW(A21)&lt;Last_Row,TRUE, FALSE)</formula>
    </cfRule>
  </conditionalFormatting>
  <conditionalFormatting sqref="F21:I380">
    <cfRule type="expression" dxfId="5" priority="4" stopIfTrue="1">
      <formula>IF(ROW(F21)&gt;Last_Row,TRUE, FALSE)</formula>
    </cfRule>
    <cfRule type="expression" dxfId="4" priority="5" stopIfTrue="1">
      <formula>IF(ROW(F21)=Last_Row,TRUE, FALSE)</formula>
    </cfRule>
    <cfRule type="expression" dxfId="3" priority="6" stopIfTrue="1">
      <formula>IF(ROW(F21)&lt;=Last_Row,TRUE, FALSE)</formula>
    </cfRule>
  </conditionalFormatting>
  <conditionalFormatting sqref="E21:E380">
    <cfRule type="expression" dxfId="2" priority="7" stopIfTrue="1">
      <formula>IF(ROW(E21)&gt;Last_Row,TRUE, FALSE)</formula>
    </cfRule>
    <cfRule type="expression" dxfId="1" priority="8" stopIfTrue="1">
      <formula>IF(ROW(E21)=Last_Row,TRUE, FALSE)</formula>
    </cfRule>
  </conditionalFormatting>
  <dataValidations count="3">
    <dataValidation type="whole" allowBlank="1" showInputMessage="1" showErrorMessage="1" errorTitle="Anni" error="Immettere un numero intero compreso tra 1 e 30." sqref="D9" xr:uid="{00000000-0002-0000-0000-000000000000}">
      <formula1>1</formula1>
      <formula2>30</formula2>
    </dataValidation>
    <dataValidation type="date" operator="greaterThanOrEqual" allowBlank="1" showInputMessage="1" showErrorMessage="1" errorTitle="Data" error="Immettere una data valida a partire dal 1° gennaio 1900." sqref="D10:D11" xr:uid="{00000000-0002-0000-0000-000001000000}">
      <formula1>1</formula1>
    </dataValidation>
    <dataValidation allowBlank="1" showInputMessage="1" showErrorMessage="1" promptTitle="Rate extra" prompt="Immettere l'importo di eventuali rate extra per ogni periodo di finanziamento.  In caso di rate extra occasionali, immettere i relativi importi direttamente nella colonna Rata extra." sqref="D12" xr:uid="{00000000-0002-0000-0000-000002000000}"/>
  </dataValidations>
  <printOptions horizontalCentered="1"/>
  <pageMargins left="0.31496062992125984" right="0.15748031496062992" top="0.51181102362204722" bottom="0.51181102362204722" header="0.51181102362204722" footer="0.51181102362204722"/>
  <pageSetup paperSize="9" scale="90" orientation="portrait" r:id="rId1"/>
  <headerFooter alignWithMargins="0"/>
  <ignoredErrors>
    <ignoredError sqref="E21:I99 E101:I380 E100:G100 I100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activeCell="B50" sqref="B50"/>
    </sheetView>
  </sheetViews>
  <sheetFormatPr defaultRowHeight="12.75" x14ac:dyDescent="0.2"/>
  <cols>
    <col min="1" max="1" width="59" customWidth="1"/>
    <col min="2" max="2" width="16.140625" customWidth="1"/>
    <col min="3" max="3" width="13.42578125" customWidth="1"/>
    <col min="4" max="4" width="12.42578125" customWidth="1"/>
    <col min="5" max="5" width="13.5703125" customWidth="1"/>
    <col min="6" max="6" width="10.7109375" customWidth="1"/>
  </cols>
  <sheetData>
    <row r="1" spans="1:6" ht="31.5" x14ac:dyDescent="0.2">
      <c r="A1" s="79" t="s">
        <v>24</v>
      </c>
      <c r="B1" s="79"/>
      <c r="C1" s="79"/>
      <c r="D1" s="79"/>
      <c r="E1" s="79"/>
      <c r="F1" s="79"/>
    </row>
    <row r="2" spans="1:6" ht="21" x14ac:dyDescent="0.2">
      <c r="A2" s="40" t="s">
        <v>25</v>
      </c>
      <c r="B2" s="41"/>
    </row>
    <row r="3" spans="1:6" ht="15" x14ac:dyDescent="0.25">
      <c r="A3" s="42" t="s">
        <v>26</v>
      </c>
      <c r="B3" s="69" t="s">
        <v>27</v>
      </c>
      <c r="C3" s="69" t="s">
        <v>28</v>
      </c>
      <c r="D3" s="69"/>
      <c r="E3" s="70"/>
      <c r="F3" s="43" t="s">
        <v>16</v>
      </c>
    </row>
    <row r="4" spans="1:6" x14ac:dyDescent="0.2">
      <c r="A4" s="44" t="s">
        <v>29</v>
      </c>
      <c r="B4" s="45" t="s">
        <v>30</v>
      </c>
      <c r="C4" s="45" t="s">
        <v>30</v>
      </c>
      <c r="D4" s="45"/>
      <c r="E4" s="46"/>
      <c r="F4" s="47"/>
    </row>
    <row r="5" spans="1:6" x14ac:dyDescent="0.2">
      <c r="A5" s="44" t="s">
        <v>31</v>
      </c>
      <c r="B5" s="48">
        <v>50000</v>
      </c>
      <c r="C5" s="48">
        <v>50000</v>
      </c>
      <c r="D5" s="48"/>
      <c r="E5" s="48"/>
      <c r="F5" s="49">
        <f>SUM(B5:E5)</f>
        <v>100000</v>
      </c>
    </row>
    <row r="6" spans="1:6" x14ac:dyDescent="0.2">
      <c r="A6" s="44" t="s">
        <v>32</v>
      </c>
      <c r="B6" s="48">
        <v>22742</v>
      </c>
      <c r="C6" s="48">
        <v>22100</v>
      </c>
      <c r="D6" s="48"/>
      <c r="E6" s="48"/>
      <c r="F6" s="49">
        <f>SUM(B6:E6)</f>
        <v>44842</v>
      </c>
    </row>
    <row r="7" spans="1:6" x14ac:dyDescent="0.2">
      <c r="A7" s="44" t="s">
        <v>33</v>
      </c>
      <c r="B7" s="50">
        <v>42916</v>
      </c>
      <c r="C7" s="50">
        <v>42917</v>
      </c>
      <c r="D7" s="50"/>
      <c r="E7" s="50"/>
      <c r="F7" s="47"/>
    </row>
    <row r="8" spans="1:6" x14ac:dyDescent="0.2">
      <c r="A8" s="44" t="s">
        <v>34</v>
      </c>
      <c r="B8" s="51">
        <v>3.5</v>
      </c>
      <c r="C8" s="51">
        <v>7</v>
      </c>
      <c r="D8" s="51"/>
      <c r="E8" s="51"/>
      <c r="F8" s="47"/>
    </row>
    <row r="9" spans="1:6" x14ac:dyDescent="0.2">
      <c r="A9" s="44" t="s">
        <v>35</v>
      </c>
      <c r="B9" s="48">
        <v>909</v>
      </c>
      <c r="C9" s="48">
        <v>995</v>
      </c>
      <c r="D9" s="48"/>
      <c r="E9" s="48"/>
      <c r="F9" s="49">
        <f>SUM(B9:E9)</f>
        <v>1904</v>
      </c>
    </row>
    <row r="10" spans="1:6" x14ac:dyDescent="0.2">
      <c r="A10" s="44" t="s">
        <v>36</v>
      </c>
      <c r="B10" s="48">
        <v>69</v>
      </c>
      <c r="C10" s="48">
        <v>144</v>
      </c>
      <c r="D10" s="48"/>
      <c r="E10" s="48"/>
      <c r="F10" s="49">
        <f t="shared" ref="F10:F20" si="0">SUM(B10:E10)</f>
        <v>213</v>
      </c>
    </row>
    <row r="11" spans="1:6" x14ac:dyDescent="0.2">
      <c r="A11" s="44" t="s">
        <v>61</v>
      </c>
      <c r="B11" s="52">
        <f>B9-B10</f>
        <v>840</v>
      </c>
      <c r="C11" s="52">
        <f>C9-C10</f>
        <v>851</v>
      </c>
      <c r="D11" s="52">
        <f>D9-D10</f>
        <v>0</v>
      </c>
      <c r="E11" s="52">
        <f>E9-E10</f>
        <v>0</v>
      </c>
      <c r="F11" s="53">
        <f t="shared" si="0"/>
        <v>1691</v>
      </c>
    </row>
    <row r="12" spans="1:6" x14ac:dyDescent="0.2">
      <c r="A12" s="44" t="s">
        <v>37</v>
      </c>
      <c r="B12" s="45">
        <v>12</v>
      </c>
      <c r="C12" s="45">
        <v>12</v>
      </c>
      <c r="D12" s="45"/>
      <c r="E12" s="45"/>
      <c r="F12" s="54"/>
    </row>
    <row r="13" spans="1:6" x14ac:dyDescent="0.2">
      <c r="A13" s="44" t="s">
        <v>38</v>
      </c>
      <c r="B13" s="55">
        <f>B11*B12</f>
        <v>10080</v>
      </c>
      <c r="C13" s="55">
        <f>C11*C12</f>
        <v>10212</v>
      </c>
      <c r="D13" s="55">
        <f>D11*D12</f>
        <v>0</v>
      </c>
      <c r="E13" s="55">
        <f>E11*E12</f>
        <v>0</v>
      </c>
      <c r="F13" s="56">
        <f t="shared" si="0"/>
        <v>20292</v>
      </c>
    </row>
    <row r="14" spans="1:6" x14ac:dyDescent="0.2">
      <c r="A14" s="57" t="s">
        <v>39</v>
      </c>
      <c r="B14" s="58">
        <v>2</v>
      </c>
      <c r="C14" s="58">
        <v>2</v>
      </c>
      <c r="D14" s="58">
        <v>2</v>
      </c>
      <c r="E14" s="58">
        <v>2</v>
      </c>
      <c r="F14" s="59"/>
    </row>
    <row r="15" spans="1:6" x14ac:dyDescent="0.2">
      <c r="A15" s="57" t="s">
        <v>40</v>
      </c>
      <c r="B15" s="55">
        <f>IF(AND(B13&gt;0,B13*B14/100&lt;100),100,B13*B14/100)</f>
        <v>201.6</v>
      </c>
      <c r="C15" s="55">
        <f>IF(AND(C13&gt;0,C13*C14/100&lt;100),100,C13*C14/100)</f>
        <v>204.24</v>
      </c>
      <c r="D15" s="55">
        <f>IF(AND(D13&gt;0,D13*D14/100&lt;100),100,D13*D14/100)</f>
        <v>0</v>
      </c>
      <c r="E15" s="55">
        <f>IF(AND(E13&gt;0,E13*E14/100&lt;100),100,E13*E14/100)</f>
        <v>0</v>
      </c>
      <c r="F15" s="56">
        <f t="shared" si="0"/>
        <v>405.84000000000003</v>
      </c>
    </row>
    <row r="16" spans="1:6" x14ac:dyDescent="0.2">
      <c r="A16" s="57" t="s">
        <v>41</v>
      </c>
      <c r="B16" s="58">
        <v>3</v>
      </c>
      <c r="C16" s="58">
        <v>3</v>
      </c>
      <c r="D16" s="58">
        <v>3</v>
      </c>
      <c r="E16" s="58">
        <v>3</v>
      </c>
      <c r="F16" s="59"/>
    </row>
    <row r="17" spans="1:6" x14ac:dyDescent="0.2">
      <c r="A17" s="57" t="s">
        <v>42</v>
      </c>
      <c r="B17" s="55">
        <f>IF(AND(B13&gt;0,B13*B16/100&lt;200),200,B13*B16/100)</f>
        <v>302.39999999999998</v>
      </c>
      <c r="C17" s="55">
        <f>IF(AND(C13&gt;0,C13*C16/100&lt;100),200,C13*C16/100)</f>
        <v>306.36</v>
      </c>
      <c r="D17" s="55">
        <f>IF(AND(D13&gt;0,D13*D16/100&lt;100),200,D13*D16/100)</f>
        <v>0</v>
      </c>
      <c r="E17" s="55">
        <f>IF(AND(E13&gt;0,E13*E16/100&lt;100),200,E13*E16/100)</f>
        <v>0</v>
      </c>
      <c r="F17" s="56">
        <f t="shared" si="0"/>
        <v>608.76</v>
      </c>
    </row>
    <row r="18" spans="1:6" x14ac:dyDescent="0.2">
      <c r="A18" s="57" t="s">
        <v>43</v>
      </c>
      <c r="B18" s="71">
        <v>0.6</v>
      </c>
      <c r="C18" s="71">
        <v>0.6</v>
      </c>
      <c r="D18" s="71">
        <v>0.6</v>
      </c>
      <c r="E18" s="71">
        <v>0.6</v>
      </c>
      <c r="F18" s="59"/>
    </row>
    <row r="19" spans="1:6" x14ac:dyDescent="0.2">
      <c r="A19" s="57" t="s">
        <v>44</v>
      </c>
      <c r="B19" s="60">
        <f>B6*B18/100</f>
        <v>136.452</v>
      </c>
      <c r="C19" s="60">
        <f>C6*C18/100</f>
        <v>132.6</v>
      </c>
      <c r="D19" s="60">
        <f>D6*D18/100</f>
        <v>0</v>
      </c>
      <c r="E19" s="60">
        <f>E6*E18/100</f>
        <v>0</v>
      </c>
      <c r="F19" s="56">
        <f t="shared" si="0"/>
        <v>269.05200000000002</v>
      </c>
    </row>
    <row r="20" spans="1:6" x14ac:dyDescent="0.2">
      <c r="A20" s="61" t="s">
        <v>16</v>
      </c>
      <c r="B20" s="56">
        <f>B15+B17+B19</f>
        <v>640.452</v>
      </c>
      <c r="C20" s="56">
        <f>C15+C17+C19</f>
        <v>643.20000000000005</v>
      </c>
      <c r="D20" s="56">
        <f>D15+D17+D19</f>
        <v>0</v>
      </c>
      <c r="E20" s="56">
        <f>E15+E17+E19</f>
        <v>0</v>
      </c>
      <c r="F20" s="56">
        <f t="shared" si="0"/>
        <v>1283.652</v>
      </c>
    </row>
    <row r="21" spans="1:6" ht="15" x14ac:dyDescent="0.2">
      <c r="A21" s="44" t="s">
        <v>45</v>
      </c>
      <c r="B21" s="62">
        <f>B20/B13*100</f>
        <v>6.3536904761904767</v>
      </c>
      <c r="C21" s="62">
        <f>C20/C13*100</f>
        <v>6.2984723854289077</v>
      </c>
      <c r="D21" s="62" t="e">
        <f>D20/D13*100</f>
        <v>#DIV/0!</v>
      </c>
      <c r="E21" s="62" t="e">
        <f>E20/E13*100</f>
        <v>#DIV/0!</v>
      </c>
      <c r="F21" s="62">
        <f>F20/F13*100</f>
        <v>6.3259018332347718</v>
      </c>
    </row>
    <row r="23" spans="1:6" ht="21" x14ac:dyDescent="0.2">
      <c r="A23" s="40" t="s">
        <v>46</v>
      </c>
    </row>
    <row r="24" spans="1:6" ht="15" x14ac:dyDescent="0.25">
      <c r="A24" s="42" t="s">
        <v>26</v>
      </c>
      <c r="B24" s="69" t="s">
        <v>47</v>
      </c>
      <c r="C24" s="69"/>
      <c r="D24" s="69"/>
      <c r="E24" s="70"/>
      <c r="F24" s="43" t="s">
        <v>16</v>
      </c>
    </row>
    <row r="25" spans="1:6" x14ac:dyDescent="0.2">
      <c r="A25" s="63" t="s">
        <v>29</v>
      </c>
      <c r="B25" s="45" t="s">
        <v>48</v>
      </c>
      <c r="C25" s="45"/>
      <c r="D25" s="45"/>
      <c r="E25" s="45"/>
      <c r="F25" s="64"/>
    </row>
    <row r="26" spans="1:6" x14ac:dyDescent="0.2">
      <c r="A26" s="63" t="s">
        <v>31</v>
      </c>
      <c r="B26" s="48">
        <v>150000</v>
      </c>
      <c r="C26" s="48"/>
      <c r="D26" s="48"/>
      <c r="E26" s="48"/>
      <c r="F26" s="55">
        <f>SUM(B26:E26)</f>
        <v>150000</v>
      </c>
    </row>
    <row r="27" spans="1:6" x14ac:dyDescent="0.2">
      <c r="A27" s="63" t="s">
        <v>32</v>
      </c>
      <c r="B27" s="48">
        <v>90745</v>
      </c>
      <c r="C27" s="48"/>
      <c r="D27" s="48"/>
      <c r="E27" s="48"/>
      <c r="F27" s="55">
        <f>SUM(B27:E27)</f>
        <v>90745</v>
      </c>
    </row>
    <row r="28" spans="1:6" x14ac:dyDescent="0.2">
      <c r="A28" s="63" t="s">
        <v>33</v>
      </c>
      <c r="B28" s="50">
        <v>41455</v>
      </c>
      <c r="C28" s="50"/>
      <c r="D28" s="50"/>
      <c r="E28" s="50"/>
      <c r="F28" s="65"/>
    </row>
    <row r="29" spans="1:6" x14ac:dyDescent="0.2">
      <c r="A29" s="63" t="s">
        <v>34</v>
      </c>
      <c r="B29" s="51">
        <v>3</v>
      </c>
      <c r="C29" s="51"/>
      <c r="D29" s="51"/>
      <c r="E29" s="51"/>
      <c r="F29" s="66">
        <v>3</v>
      </c>
    </row>
    <row r="30" spans="1:6" x14ac:dyDescent="0.2">
      <c r="A30" s="63" t="s">
        <v>35</v>
      </c>
      <c r="B30" s="48">
        <v>1036</v>
      </c>
      <c r="C30" s="48"/>
      <c r="D30" s="48"/>
      <c r="E30" s="48"/>
      <c r="F30" s="55">
        <f>SUM(B30:E30)</f>
        <v>1036</v>
      </c>
    </row>
    <row r="31" spans="1:6" x14ac:dyDescent="0.2">
      <c r="A31" s="63" t="s">
        <v>49</v>
      </c>
      <c r="B31" s="45">
        <v>8</v>
      </c>
      <c r="C31" s="45"/>
      <c r="D31" s="45"/>
      <c r="E31" s="45"/>
      <c r="F31" s="55">
        <f t="shared" ref="F31:F42" si="1">SUM(B31:E31)</f>
        <v>8</v>
      </c>
    </row>
    <row r="32" spans="1:6" x14ac:dyDescent="0.2">
      <c r="A32" s="63" t="s">
        <v>50</v>
      </c>
      <c r="B32" s="45">
        <v>8</v>
      </c>
      <c r="C32" s="45"/>
      <c r="D32" s="45"/>
      <c r="E32" s="45"/>
      <c r="F32" s="55">
        <f t="shared" si="1"/>
        <v>8</v>
      </c>
    </row>
    <row r="33" spans="1:6" x14ac:dyDescent="0.2">
      <c r="A33" s="63" t="s">
        <v>51</v>
      </c>
      <c r="B33" s="64">
        <f>B31+B32</f>
        <v>16</v>
      </c>
      <c r="C33" s="64">
        <f>C31+C32</f>
        <v>0</v>
      </c>
      <c r="D33" s="64">
        <f>D31+D32</f>
        <v>0</v>
      </c>
      <c r="E33" s="64">
        <f>E31+E32</f>
        <v>0</v>
      </c>
      <c r="F33" s="55">
        <f t="shared" si="1"/>
        <v>16</v>
      </c>
    </row>
    <row r="34" spans="1:6" x14ac:dyDescent="0.2">
      <c r="A34" s="63" t="s">
        <v>52</v>
      </c>
      <c r="B34" s="45">
        <v>596</v>
      </c>
      <c r="C34" s="45"/>
      <c r="D34" s="45"/>
      <c r="E34" s="45"/>
      <c r="F34" s="55">
        <f t="shared" si="1"/>
        <v>596</v>
      </c>
    </row>
    <row r="35" spans="1:6" x14ac:dyDescent="0.2">
      <c r="A35" s="63" t="s">
        <v>53</v>
      </c>
      <c r="B35" s="56">
        <f>(B30-B34)*B32*12</f>
        <v>42240</v>
      </c>
      <c r="C35" s="56">
        <f>(C30-C34)*C32*12</f>
        <v>0</v>
      </c>
      <c r="D35" s="56">
        <f>(D30-D34)*D32*12</f>
        <v>0</v>
      </c>
      <c r="E35" s="56">
        <f>(E30-E34)*E32*12</f>
        <v>0</v>
      </c>
      <c r="F35" s="55">
        <f t="shared" si="1"/>
        <v>42240</v>
      </c>
    </row>
    <row r="36" spans="1:6" x14ac:dyDescent="0.2">
      <c r="A36" s="63" t="s">
        <v>39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</row>
    <row r="37" spans="1:6" x14ac:dyDescent="0.2">
      <c r="A37" s="63" t="s">
        <v>40</v>
      </c>
      <c r="B37" s="55">
        <f>IF(AND(B35&gt;0,B35*B36/100&lt;100),100,B35*B36/100)</f>
        <v>422.4</v>
      </c>
      <c r="C37" s="55">
        <f>IF(AND(C35&gt;0,C35*C36/100&lt;100),100,C35*C36/100)</f>
        <v>0</v>
      </c>
      <c r="D37" s="55">
        <f>IF(AND(D35&gt;0,D35*D36/100&lt;100),100,D35*D36/100)</f>
        <v>0</v>
      </c>
      <c r="E37" s="55">
        <f>IF(AND(E35&gt;0,E35*E36/100&lt;100),100,E35*E36/100)</f>
        <v>0</v>
      </c>
      <c r="F37" s="55">
        <f t="shared" si="1"/>
        <v>422.4</v>
      </c>
    </row>
    <row r="38" spans="1:6" x14ac:dyDescent="0.2">
      <c r="A38" s="63" t="s">
        <v>41</v>
      </c>
      <c r="B38" s="58">
        <v>2</v>
      </c>
      <c r="C38" s="58">
        <v>2</v>
      </c>
      <c r="D38" s="58">
        <v>2</v>
      </c>
      <c r="E38" s="58">
        <v>2</v>
      </c>
      <c r="F38" s="58">
        <v>2</v>
      </c>
    </row>
    <row r="39" spans="1:6" x14ac:dyDescent="0.2">
      <c r="A39" s="63" t="s">
        <v>42</v>
      </c>
      <c r="B39" s="55">
        <f>IF(AND(B35&gt;0,B35*B38/100&lt;200),200,B35*B38/100)</f>
        <v>844.8</v>
      </c>
      <c r="C39" s="55">
        <f>IF(AND(C35&gt;0,C35*C38/100&lt;200),200,C35*C38/100)</f>
        <v>0</v>
      </c>
      <c r="D39" s="55">
        <f>IF(AND(D35&gt;0,D35*D38/100&lt;200),200,D35*D38/100)</f>
        <v>0</v>
      </c>
      <c r="E39" s="55">
        <f>IF(AND(E35&gt;0,E35*E38/100&lt;200),200,E35*E38/100)</f>
        <v>0</v>
      </c>
      <c r="F39" s="55">
        <f t="shared" si="1"/>
        <v>844.8</v>
      </c>
    </row>
    <row r="40" spans="1:6" x14ac:dyDescent="0.2">
      <c r="A40" s="63" t="s">
        <v>43</v>
      </c>
      <c r="B40" s="71">
        <v>0.6</v>
      </c>
      <c r="C40" s="71">
        <v>0.6</v>
      </c>
      <c r="D40" s="71">
        <v>0.6</v>
      </c>
      <c r="E40" s="71">
        <v>0.6</v>
      </c>
      <c r="F40" s="58">
        <v>0.6</v>
      </c>
    </row>
    <row r="41" spans="1:6" x14ac:dyDescent="0.2">
      <c r="A41" s="63" t="s">
        <v>44</v>
      </c>
      <c r="B41" s="60">
        <f>B27*B32*B40/100</f>
        <v>4355.76</v>
      </c>
      <c r="C41" s="60">
        <f>C27*C32*C40/100</f>
        <v>0</v>
      </c>
      <c r="D41" s="60">
        <f>D27*D32*D40/100</f>
        <v>0</v>
      </c>
      <c r="E41" s="60">
        <f>E27*E32*E40/100</f>
        <v>0</v>
      </c>
      <c r="F41" s="55">
        <f t="shared" si="1"/>
        <v>4355.76</v>
      </c>
    </row>
    <row r="42" spans="1:6" ht="15" x14ac:dyDescent="0.2">
      <c r="A42" s="67" t="s">
        <v>16</v>
      </c>
      <c r="B42" s="56">
        <f>B37+B39+B41</f>
        <v>5622.96</v>
      </c>
      <c r="C42" s="56">
        <f>C37+C39+C41</f>
        <v>0</v>
      </c>
      <c r="D42" s="56">
        <f>D37+D39+D41</f>
        <v>0</v>
      </c>
      <c r="E42" s="56">
        <f>E37+E39+E41</f>
        <v>0</v>
      </c>
      <c r="F42" s="55">
        <f t="shared" si="1"/>
        <v>5622.96</v>
      </c>
    </row>
    <row r="43" spans="1:6" ht="15" x14ac:dyDescent="0.2">
      <c r="A43" s="63" t="s">
        <v>45</v>
      </c>
      <c r="B43" s="62">
        <f>B42*100/B27</f>
        <v>6.1964405752383049</v>
      </c>
      <c r="C43" s="62" t="e">
        <f>C42*100/C27</f>
        <v>#DIV/0!</v>
      </c>
      <c r="D43" s="62" t="e">
        <f>D42*100/D27</f>
        <v>#DIV/0!</v>
      </c>
      <c r="E43" s="62" t="e">
        <f>E42*100/E27</f>
        <v>#DIV/0!</v>
      </c>
      <c r="F43" s="62">
        <f>F42*100/F27</f>
        <v>6.1964405752383049</v>
      </c>
    </row>
    <row r="45" spans="1:6" ht="21" x14ac:dyDescent="0.2">
      <c r="A45" s="40" t="s">
        <v>54</v>
      </c>
    </row>
    <row r="46" spans="1:6" ht="15" x14ac:dyDescent="0.25">
      <c r="A46" s="42" t="s">
        <v>26</v>
      </c>
      <c r="B46" s="69" t="s">
        <v>47</v>
      </c>
      <c r="C46" s="69"/>
      <c r="D46" s="69"/>
      <c r="E46" s="70"/>
      <c r="F46" s="43" t="s">
        <v>16</v>
      </c>
    </row>
    <row r="47" spans="1:6" x14ac:dyDescent="0.2">
      <c r="A47" s="63" t="s">
        <v>55</v>
      </c>
      <c r="B47" s="45" t="s">
        <v>62</v>
      </c>
      <c r="C47" s="45"/>
      <c r="D47" s="45"/>
      <c r="E47" s="45"/>
      <c r="F47" s="54"/>
    </row>
    <row r="48" spans="1:6" x14ac:dyDescent="0.2">
      <c r="A48" s="63" t="s">
        <v>31</v>
      </c>
      <c r="B48" s="48">
        <v>30000</v>
      </c>
      <c r="C48" s="48"/>
      <c r="D48" s="48"/>
      <c r="E48" s="48"/>
      <c r="F48" s="53">
        <f>SUM(B48:E48)</f>
        <v>30000</v>
      </c>
    </row>
    <row r="49" spans="1:6" x14ac:dyDescent="0.2">
      <c r="A49" s="63" t="s">
        <v>32</v>
      </c>
      <c r="B49" s="48">
        <v>25000</v>
      </c>
      <c r="C49" s="48"/>
      <c r="D49" s="48"/>
      <c r="E49" s="48"/>
      <c r="F49" s="53">
        <f>SUM(B49:E49)</f>
        <v>25000</v>
      </c>
    </row>
    <row r="50" spans="1:6" x14ac:dyDescent="0.2">
      <c r="A50" s="63" t="s">
        <v>56</v>
      </c>
      <c r="B50" s="45">
        <v>5</v>
      </c>
      <c r="C50" s="45"/>
      <c r="D50" s="45"/>
      <c r="E50" s="45"/>
      <c r="F50" s="54"/>
    </row>
    <row r="51" spans="1:6" x14ac:dyDescent="0.2">
      <c r="A51" s="63" t="s">
        <v>57</v>
      </c>
      <c r="B51" s="64">
        <f>IF(B49=0,0,B49/12/B50)</f>
        <v>416.66666666666669</v>
      </c>
      <c r="C51" s="64">
        <f>IF(C49=0,0,C49/12/C50)</f>
        <v>0</v>
      </c>
      <c r="D51" s="64">
        <f>IF(D49=0,0,D49/12/D50)</f>
        <v>0</v>
      </c>
      <c r="E51" s="64">
        <f>IF(E49=0,0,E49/12/E50)</f>
        <v>0</v>
      </c>
      <c r="F51" s="55">
        <f>SUM(B51:E51)</f>
        <v>416.66666666666669</v>
      </c>
    </row>
    <row r="52" spans="1:6" x14ac:dyDescent="0.2">
      <c r="A52" s="63" t="s">
        <v>39</v>
      </c>
      <c r="B52" s="58">
        <v>1</v>
      </c>
      <c r="C52" s="58">
        <v>1</v>
      </c>
      <c r="D52" s="58">
        <v>1</v>
      </c>
      <c r="E52" s="58">
        <v>1</v>
      </c>
      <c r="F52" s="54"/>
    </row>
    <row r="53" spans="1:6" x14ac:dyDescent="0.2">
      <c r="A53" s="63" t="s">
        <v>40</v>
      </c>
      <c r="B53" s="55">
        <f>IF(AND(B51&gt;0,B49*B52/100&lt;100),100,B49*B52/100)</f>
        <v>250</v>
      </c>
      <c r="C53" s="55">
        <f>IF(AND(C51&gt;0,C49*C52/100&lt;100),100,C49*C52/100)</f>
        <v>0</v>
      </c>
      <c r="D53" s="55">
        <f>IF(AND(D51&gt;0,D49*D52/100&lt;100),100,D49*D52/100)</f>
        <v>0</v>
      </c>
      <c r="E53" s="55">
        <f>IF(AND(E51&gt;0,E49*E52/100&lt;100),100,E49*E52/100)</f>
        <v>0</v>
      </c>
      <c r="F53" s="53">
        <f>SUM(B53:E53)</f>
        <v>250</v>
      </c>
    </row>
    <row r="54" spans="1:6" x14ac:dyDescent="0.2">
      <c r="A54" s="63" t="s">
        <v>41</v>
      </c>
      <c r="B54" s="58">
        <v>2</v>
      </c>
      <c r="C54" s="58">
        <v>2</v>
      </c>
      <c r="D54" s="58">
        <v>2</v>
      </c>
      <c r="E54" s="58">
        <v>2</v>
      </c>
      <c r="F54" s="54"/>
    </row>
    <row r="55" spans="1:6" x14ac:dyDescent="0.2">
      <c r="A55" s="63" t="s">
        <v>42</v>
      </c>
      <c r="B55" s="55">
        <f>IF(AND(B51&gt;0,B49*B54/100&lt;200),200,B49*B54/100)</f>
        <v>500</v>
      </c>
      <c r="C55" s="55">
        <f>C49*C54/100</f>
        <v>0</v>
      </c>
      <c r="D55" s="55">
        <f>D49*D54/100</f>
        <v>0</v>
      </c>
      <c r="E55" s="55">
        <f>E49*E54/100</f>
        <v>0</v>
      </c>
      <c r="F55" s="53">
        <f>SUM(B55:E55)</f>
        <v>500</v>
      </c>
    </row>
    <row r="56" spans="1:6" x14ac:dyDescent="0.2">
      <c r="A56" s="63" t="s">
        <v>43</v>
      </c>
      <c r="B56" s="71">
        <v>0.6</v>
      </c>
      <c r="C56" s="71">
        <v>0.6</v>
      </c>
      <c r="D56" s="71">
        <v>0.6</v>
      </c>
      <c r="E56" s="71">
        <v>0.6</v>
      </c>
      <c r="F56" s="54"/>
    </row>
    <row r="57" spans="1:6" x14ac:dyDescent="0.2">
      <c r="A57" s="63" t="s">
        <v>44</v>
      </c>
      <c r="B57" s="60">
        <f>B49*B56/100*B50</f>
        <v>750</v>
      </c>
      <c r="C57" s="60">
        <f>C49*C56/100*C50</f>
        <v>0</v>
      </c>
      <c r="D57" s="60">
        <f>D49*D56/100*D50</f>
        <v>0</v>
      </c>
      <c r="E57" s="60">
        <f>E49*E56/100*E50</f>
        <v>0</v>
      </c>
      <c r="F57" s="53">
        <f>SUM(B57:E57)</f>
        <v>750</v>
      </c>
    </row>
    <row r="58" spans="1:6" x14ac:dyDescent="0.2">
      <c r="A58" s="63" t="s">
        <v>16</v>
      </c>
      <c r="B58" s="56">
        <f>B53+B55+B57</f>
        <v>1500</v>
      </c>
      <c r="C58" s="56">
        <f>C53+C55+C57</f>
        <v>0</v>
      </c>
      <c r="D58" s="56">
        <f>D53+D55+D57</f>
        <v>0</v>
      </c>
      <c r="E58" s="56">
        <f>E53+E55+E57</f>
        <v>0</v>
      </c>
      <c r="F58" s="53">
        <f>SUM(B58:E58)</f>
        <v>1500</v>
      </c>
    </row>
    <row r="59" spans="1:6" ht="15" x14ac:dyDescent="0.2">
      <c r="A59" s="63" t="s">
        <v>45</v>
      </c>
      <c r="B59" s="68">
        <f>B58*100/B49</f>
        <v>6</v>
      </c>
      <c r="C59" s="68" t="e">
        <f>C58*100/C49</f>
        <v>#DIV/0!</v>
      </c>
      <c r="D59" s="68" t="e">
        <f>D58*100/D49</f>
        <v>#DIV/0!</v>
      </c>
      <c r="E59" s="68" t="e">
        <f>E58*100/E49</f>
        <v>#DIV/0!</v>
      </c>
      <c r="F59" s="68">
        <f>F58*100/F49</f>
        <v>6</v>
      </c>
    </row>
    <row r="61" spans="1:6" ht="21" x14ac:dyDescent="0.2">
      <c r="A61" s="40" t="s">
        <v>58</v>
      </c>
    </row>
    <row r="62" spans="1:6" ht="15" x14ac:dyDescent="0.2">
      <c r="A62" s="42" t="s">
        <v>26</v>
      </c>
      <c r="B62" s="43"/>
    </row>
    <row r="63" spans="1:6" x14ac:dyDescent="0.2">
      <c r="A63" s="63" t="s">
        <v>32</v>
      </c>
      <c r="B63" s="55">
        <f>F6+F27+F49</f>
        <v>160587</v>
      </c>
    </row>
    <row r="64" spans="1:6" x14ac:dyDescent="0.2">
      <c r="A64" s="63" t="s">
        <v>59</v>
      </c>
      <c r="B64" s="55">
        <f>F9+F30</f>
        <v>2940</v>
      </c>
    </row>
    <row r="65" spans="1:2" ht="18" customHeight="1" x14ac:dyDescent="0.2">
      <c r="A65" s="63" t="s">
        <v>60</v>
      </c>
      <c r="B65" s="64">
        <f>F10+F34+F51</f>
        <v>1225.6666666666667</v>
      </c>
    </row>
    <row r="66" spans="1:2" x14ac:dyDescent="0.2">
      <c r="A66" s="63" t="s">
        <v>40</v>
      </c>
      <c r="B66" s="55">
        <f>F15+F37+F53</f>
        <v>1078.24</v>
      </c>
    </row>
    <row r="67" spans="1:2" x14ac:dyDescent="0.2">
      <c r="A67" s="63" t="s">
        <v>42</v>
      </c>
      <c r="B67" s="55">
        <f>F17+F39+F55</f>
        <v>1953.56</v>
      </c>
    </row>
    <row r="68" spans="1:2" x14ac:dyDescent="0.2">
      <c r="A68" s="63" t="s">
        <v>44</v>
      </c>
      <c r="B68" s="60">
        <f>F19+F41+F57</f>
        <v>5374.8119999999999</v>
      </c>
    </row>
    <row r="69" spans="1:2" x14ac:dyDescent="0.2">
      <c r="A69" s="63" t="s">
        <v>16</v>
      </c>
      <c r="B69" s="56">
        <f>B66+B67+B68</f>
        <v>8406.612000000001</v>
      </c>
    </row>
    <row r="70" spans="1:2" ht="15" x14ac:dyDescent="0.2">
      <c r="A70" s="63" t="s">
        <v>45</v>
      </c>
      <c r="B70" s="68">
        <f>B69*100/B63</f>
        <v>5.2349268620747633</v>
      </c>
    </row>
  </sheetData>
  <sheetProtection sheet="1" objects="1" scenarios="1" selectLockedCells="1"/>
  <mergeCells count="1">
    <mergeCell ref="A1:F1"/>
  </mergeCells>
  <conditionalFormatting sqref="A62:B70 A2:F61">
    <cfRule type="containsErrors" dxfId="0" priority="1">
      <formula>ISERROR(A2)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22</vt:i4>
      </vt:variant>
    </vt:vector>
  </HeadingPairs>
  <TitlesOfParts>
    <vt:vector size="24" baseType="lpstr">
      <vt:lpstr>Calcolo prestiti</vt:lpstr>
      <vt:lpstr>Preventivatore commissioni</vt:lpstr>
      <vt:lpstr>'Calcolo prestiti'!Area_stampa</vt:lpstr>
      <vt:lpstr>Beg_Bal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Sched_Pay</vt:lpstr>
      <vt:lpstr>Scheduled_Extra_Payments</vt:lpstr>
      <vt:lpstr>Scheduled_Interest_Rate</vt:lpstr>
      <vt:lpstr>Scheduled_Monthly_Payment</vt:lpstr>
      <vt:lpstr>'Calcolo prestiti'!Titoli_stampa</vt:lpstr>
      <vt:lpstr>Total_Interest</vt:lpstr>
      <vt:lpstr>Total_Pay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Giulio</cp:lastModifiedBy>
  <cp:lastPrinted>2019-07-10T09:16:34Z</cp:lastPrinted>
  <dcterms:created xsi:type="dcterms:W3CDTF">2000-08-25T00:46:01Z</dcterms:created>
  <dcterms:modified xsi:type="dcterms:W3CDTF">2022-11-30T12:08:37Z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2508</vt:lpwstr>
  </property>
  <property fmtid="{D5CDD505-2E9C-101B-9397-08002B2CF9AE}" pid="3" name="LCID">
    <vt:i4>1040</vt:i4>
  </property>
</Properties>
</file>